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CLVHacker/Dropbox/_Course Stuff/_Pre Investing Real Estate/"/>
    </mc:Choice>
  </mc:AlternateContent>
  <bookViews>
    <workbookView xWindow="0" yWindow="460" windowWidth="38400" windowHeight="23460" tabRatio="500" activeTab="2"/>
  </bookViews>
  <sheets>
    <sheet name="Cost Approach" sheetId="1" r:id="rId1"/>
    <sheet name="Comparables" sheetId="2" r:id="rId2"/>
    <sheet name="Income Approach" sheetId="3" r:id="rId3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3" l="1"/>
  <c r="AC2" i="1"/>
  <c r="AC6" i="1"/>
  <c r="AC9" i="1"/>
  <c r="C23" i="3"/>
  <c r="C27" i="3"/>
  <c r="D23" i="3"/>
  <c r="D27" i="3"/>
  <c r="B27" i="3"/>
  <c r="C25" i="3"/>
  <c r="D25" i="3"/>
  <c r="B25" i="3"/>
  <c r="C24" i="3"/>
  <c r="D24" i="3"/>
  <c r="B24" i="3"/>
  <c r="B21" i="3"/>
  <c r="C19" i="3"/>
  <c r="D19" i="3"/>
  <c r="E19" i="3"/>
  <c r="F19" i="3"/>
  <c r="F14" i="3"/>
  <c r="E14" i="3"/>
  <c r="D14" i="3"/>
  <c r="C14" i="3"/>
  <c r="B14" i="3"/>
  <c r="B26" i="2"/>
  <c r="B27" i="2"/>
  <c r="C26" i="2"/>
  <c r="C27" i="2"/>
  <c r="D26" i="2"/>
  <c r="D27" i="2"/>
  <c r="E26" i="2"/>
  <c r="E27" i="2"/>
  <c r="F26" i="2"/>
  <c r="F27" i="2"/>
  <c r="B28" i="2"/>
  <c r="B30" i="2"/>
  <c r="E14" i="2"/>
  <c r="C37" i="2"/>
  <c r="B14" i="2"/>
  <c r="B37" i="2"/>
  <c r="F14" i="2"/>
  <c r="D14" i="2"/>
  <c r="C14" i="2"/>
  <c r="AC8" i="1"/>
  <c r="AC11" i="1"/>
  <c r="AC17" i="1"/>
  <c r="AC4" i="1"/>
</calcChain>
</file>

<file path=xl/sharedStrings.xml><?xml version="1.0" encoding="utf-8"?>
<sst xmlns="http://schemas.openxmlformats.org/spreadsheetml/2006/main" count="70" uniqueCount="51">
  <si>
    <t>Dwelling (1600 sf X $125/sf cost of new construction)</t>
  </si>
  <si>
    <t>Garage (500 sf X $35/sf)</t>
  </si>
  <si>
    <t>Upgrades (granite kitchen)</t>
  </si>
  <si>
    <t>Physical depreciation (35%)</t>
  </si>
  <si>
    <t>Depreciated Building Value</t>
  </si>
  <si>
    <t>Site Improvements (e.g. landscaping, new roof, etc…)</t>
  </si>
  <si>
    <t>Market Value (Cost Approach)</t>
  </si>
  <si>
    <t>Total (Cost of New Construction)</t>
  </si>
  <si>
    <t>Lot Value (land)</t>
  </si>
  <si>
    <t>Square Footage</t>
  </si>
  <si>
    <t># of rooms</t>
  </si>
  <si>
    <t>baths</t>
  </si>
  <si>
    <t>lot size</t>
  </si>
  <si>
    <t>Year built</t>
  </si>
  <si>
    <t>$/sf</t>
  </si>
  <si>
    <t>last sold price</t>
  </si>
  <si>
    <t>Comp 1</t>
  </si>
  <si>
    <t>Comp 2</t>
  </si>
  <si>
    <t>Comp 3</t>
  </si>
  <si>
    <t>Comp 4</t>
  </si>
  <si>
    <t>Comp 5</t>
  </si>
  <si>
    <t>Sales Concessions</t>
  </si>
  <si>
    <t>Date of Sale</t>
  </si>
  <si>
    <t>Sold Date (Months Ago)</t>
  </si>
  <si>
    <t>1 mo</t>
  </si>
  <si>
    <t>3 mo</t>
  </si>
  <si>
    <t>6 mo</t>
  </si>
  <si>
    <t>12 mo</t>
  </si>
  <si>
    <t>9 mo</t>
  </si>
  <si>
    <t>Location</t>
  </si>
  <si>
    <t>Floor Plan</t>
  </si>
  <si>
    <t>Garage</t>
  </si>
  <si>
    <t>Pool, Deck, Patio</t>
  </si>
  <si>
    <t>Other Adjustments</t>
  </si>
  <si>
    <t>Sales Comps</t>
  </si>
  <si>
    <t>Approximate Value Range</t>
  </si>
  <si>
    <t>Max $/sf</t>
  </si>
  <si>
    <t>Min $/sf</t>
  </si>
  <si>
    <t>Subject Property sf</t>
  </si>
  <si>
    <t>Adjusted Value Estimate of Subject</t>
  </si>
  <si>
    <t>Esimated $/sf</t>
  </si>
  <si>
    <t>Avg Est. $/sf</t>
  </si>
  <si>
    <t>Estimated Value (Comparables Approach)</t>
  </si>
  <si>
    <t>Rent</t>
  </si>
  <si>
    <t>GRM</t>
  </si>
  <si>
    <t>Functional depreciation (10%)</t>
  </si>
  <si>
    <t>Financing Concessions</t>
  </si>
  <si>
    <t>Avg GRM</t>
  </si>
  <si>
    <t>Estimated House Value (LOW GRM)</t>
  </si>
  <si>
    <t>Estimated House Value (HIGH GRM)</t>
  </si>
  <si>
    <t>Estimated Value (Avg GRM)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</si>
</sst>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164" fontId="0" fillId="0" borderId="0" xfId="2" applyNumberFormat="1" applyFont="1"/>
    <xf numFmtId="6" fontId="0" fillId="0" borderId="0" xfId="2" applyNumberFormat="1" applyFont="1"/>
    <xf numFmtId="0" fontId="2" fillId="0" borderId="0" xfId="0" applyFont="1" applyAlignment="1">
      <alignment horizontal="right"/>
    </xf>
    <xf numFmtId="6" fontId="2" fillId="0" borderId="0" xfId="2" applyNumberFormat="1" applyFont="1"/>
    <xf numFmtId="0" fontId="0" fillId="0" borderId="1" xfId="0" applyBorder="1" applyAlignment="1">
      <alignment horizontal="right"/>
    </xf>
    <xf numFmtId="6" fontId="0" fillId="0" borderId="1" xfId="2" applyNumberFormat="1" applyFont="1" applyBorder="1"/>
    <xf numFmtId="0" fontId="0" fillId="0" borderId="0" xfId="0" applyAlignment="1" applyProtection="1">
      <alignment horizontal="right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0" fillId="2" borderId="2" xfId="0" applyFill="1" applyBorder="1" applyProtection="1"/>
    <xf numFmtId="164" fontId="0" fillId="2" borderId="2" xfId="2" applyNumberFormat="1" applyFont="1" applyFill="1" applyBorder="1" applyProtection="1"/>
    <xf numFmtId="164" fontId="0" fillId="0" borderId="2" xfId="2" applyNumberFormat="1" applyFont="1" applyFill="1" applyBorder="1" applyAlignment="1" applyProtection="1">
      <alignment horizontal="right"/>
    </xf>
    <xf numFmtId="0" fontId="0" fillId="0" borderId="0" xfId="0" applyBorder="1" applyProtection="1"/>
    <xf numFmtId="1" fontId="0" fillId="0" borderId="0" xfId="0" applyNumberFormat="1" applyBorder="1" applyProtection="1"/>
    <xf numFmtId="1" fontId="0" fillId="0" borderId="0" xfId="0" applyNumberFormat="1" applyBorder="1" applyAlignment="1" applyProtection="1">
      <alignment horizontal="right"/>
    </xf>
    <xf numFmtId="164" fontId="0" fillId="0" borderId="0" xfId="0" applyNumberFormat="1" applyProtection="1"/>
    <xf numFmtId="44" fontId="0" fillId="0" borderId="0" xfId="0" applyNumberFormat="1" applyProtection="1"/>
    <xf numFmtId="0" fontId="2" fillId="0" borderId="0" xfId="0" applyFont="1" applyAlignment="1" applyProtection="1">
      <alignment horizontal="right"/>
    </xf>
    <xf numFmtId="164" fontId="2" fillId="0" borderId="0" xfId="0" applyNumberFormat="1" applyFont="1" applyProtection="1"/>
    <xf numFmtId="165" fontId="0" fillId="0" borderId="0" xfId="1" applyNumberFormat="1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6" fontId="2" fillId="2" borderId="0" xfId="0" applyNumberFormat="1" applyFont="1" applyFill="1" applyAlignment="1">
      <alignment horizontal="center"/>
    </xf>
    <xf numFmtId="164" fontId="2" fillId="0" borderId="0" xfId="2" applyNumberFormat="1" applyFont="1" applyAlignment="1">
      <alignment horizontal="center"/>
    </xf>
    <xf numFmtId="0" fontId="2" fillId="3" borderId="0" xfId="0" applyFont="1" applyFill="1" applyAlignment="1" applyProtection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B2:AC17"/>
  <sheetViews>
    <sheetView topLeftCell="AA1" zoomScale="177" zoomScaleNormal="177" workbookViewId="0">
      <selection activeCell="AB23" sqref="AB23"/>
    </sheetView>
  </sheetViews>
  <sheetFormatPr baseColWidth="10" defaultRowHeight="16" x14ac:dyDescent="0.2"/>
  <cols>
    <col min="28" max="28" width="54.1640625" style="1" customWidth="1"/>
    <col min="29" max="29" width="13.5" style="2" customWidth="1"/>
  </cols>
  <sheetData>
    <row r="2" spans="28:29" x14ac:dyDescent="0.2">
      <c r="AB2" s="1" t="s">
        <v>0</v>
      </c>
      <c r="AC2" s="3">
        <f>1600*125</f>
        <v>200000</v>
      </c>
    </row>
    <row r="3" spans="28:29" x14ac:dyDescent="0.2">
      <c r="AB3" s="1" t="s">
        <v>2</v>
      </c>
      <c r="AC3" s="3">
        <v>15000</v>
      </c>
    </row>
    <row r="4" spans="28:29" x14ac:dyDescent="0.2">
      <c r="AB4" s="6" t="s">
        <v>1</v>
      </c>
      <c r="AC4" s="7">
        <f>35*500</f>
        <v>17500</v>
      </c>
    </row>
    <row r="5" spans="28:29" x14ac:dyDescent="0.2">
      <c r="AC5" s="3"/>
    </row>
    <row r="6" spans="28:29" x14ac:dyDescent="0.2">
      <c r="AB6" s="4" t="s">
        <v>7</v>
      </c>
      <c r="AC6" s="5">
        <f>SUM(AC2:AC4)</f>
        <v>232500</v>
      </c>
    </row>
    <row r="7" spans="28:29" x14ac:dyDescent="0.2">
      <c r="AC7" s="3"/>
    </row>
    <row r="8" spans="28:29" x14ac:dyDescent="0.2">
      <c r="AB8" s="1" t="s">
        <v>3</v>
      </c>
      <c r="AC8" s="3">
        <f>-0.35*AC6</f>
        <v>-81375</v>
      </c>
    </row>
    <row r="9" spans="28:29" x14ac:dyDescent="0.2">
      <c r="AB9" s="6" t="s">
        <v>45</v>
      </c>
      <c r="AC9" s="7">
        <f>-0.1*AC6</f>
        <v>-23250</v>
      </c>
    </row>
    <row r="10" spans="28:29" x14ac:dyDescent="0.2">
      <c r="AC10" s="3"/>
    </row>
    <row r="11" spans="28:29" x14ac:dyDescent="0.2">
      <c r="AB11" s="4" t="s">
        <v>4</v>
      </c>
      <c r="AC11" s="5">
        <f>AC6+AC8+AC9</f>
        <v>127875</v>
      </c>
    </row>
    <row r="12" spans="28:29" x14ac:dyDescent="0.2">
      <c r="AC12" s="3"/>
    </row>
    <row r="13" spans="28:29" x14ac:dyDescent="0.2">
      <c r="AB13" s="1" t="s">
        <v>5</v>
      </c>
      <c r="AC13" s="3">
        <v>20000</v>
      </c>
    </row>
    <row r="14" spans="28:29" x14ac:dyDescent="0.2">
      <c r="AC14" s="3"/>
    </row>
    <row r="15" spans="28:29" x14ac:dyDescent="0.2">
      <c r="AB15" s="6" t="s">
        <v>8</v>
      </c>
      <c r="AC15" s="7">
        <v>40000</v>
      </c>
    </row>
    <row r="16" spans="28:29" x14ac:dyDescent="0.2">
      <c r="AC16" s="3"/>
    </row>
    <row r="17" spans="28:29" x14ac:dyDescent="0.2">
      <c r="AB17" s="4" t="s">
        <v>6</v>
      </c>
      <c r="AC17" s="5">
        <f>AC11+AC13+AC15</f>
        <v>187875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zoomScale="153" zoomScaleNormal="153" workbookViewId="0">
      <selection activeCell="A18" sqref="A18:A24"/>
    </sheetView>
  </sheetViews>
  <sheetFormatPr baseColWidth="10" defaultRowHeight="16" x14ac:dyDescent="0.2"/>
  <cols>
    <col min="1" max="1" width="43.1640625" style="8" customWidth="1"/>
    <col min="2" max="6" width="19.5" style="9" customWidth="1"/>
    <col min="7" max="7" width="18.1640625" style="9" bestFit="1" customWidth="1"/>
    <col min="8" max="8" width="16.83203125" style="9" customWidth="1"/>
    <col min="9" max="9" width="14" style="9" bestFit="1" customWidth="1"/>
    <col min="10" max="16384" width="10.83203125" style="9"/>
  </cols>
  <sheetData>
    <row r="2" spans="1:7" x14ac:dyDescent="0.2">
      <c r="B2" s="28" t="s">
        <v>34</v>
      </c>
      <c r="C2" s="28"/>
      <c r="D2" s="28"/>
      <c r="E2" s="28"/>
      <c r="F2" s="28"/>
    </row>
    <row r="3" spans="1:7" x14ac:dyDescent="0.2"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/>
    </row>
    <row r="4" spans="1:7" x14ac:dyDescent="0.2">
      <c r="B4" s="8"/>
      <c r="C4" s="8"/>
      <c r="D4" s="8"/>
      <c r="E4" s="8"/>
      <c r="F4" s="8"/>
    </row>
    <row r="5" spans="1:7" x14ac:dyDescent="0.2">
      <c r="A5" s="8" t="s">
        <v>9</v>
      </c>
      <c r="B5" s="11">
        <v>1512</v>
      </c>
      <c r="C5" s="11">
        <v>1680</v>
      </c>
      <c r="D5" s="11">
        <v>1602</v>
      </c>
      <c r="E5" s="11">
        <v>1590</v>
      </c>
      <c r="F5" s="11">
        <v>1618</v>
      </c>
    </row>
    <row r="6" spans="1:7" x14ac:dyDescent="0.2">
      <c r="A6" s="8" t="s">
        <v>10</v>
      </c>
      <c r="B6" s="11">
        <v>4</v>
      </c>
      <c r="C6" s="11">
        <v>4</v>
      </c>
      <c r="D6" s="11">
        <v>4</v>
      </c>
      <c r="E6" s="11">
        <v>4</v>
      </c>
      <c r="F6" s="11">
        <v>4</v>
      </c>
    </row>
    <row r="7" spans="1:7" x14ac:dyDescent="0.2">
      <c r="A7" s="8" t="s">
        <v>11</v>
      </c>
      <c r="B7" s="11">
        <v>2</v>
      </c>
      <c r="C7" s="11">
        <v>2</v>
      </c>
      <c r="D7" s="11">
        <v>1.75</v>
      </c>
      <c r="E7" s="11">
        <v>2</v>
      </c>
      <c r="F7" s="11">
        <v>2</v>
      </c>
    </row>
    <row r="8" spans="1:7" x14ac:dyDescent="0.2">
      <c r="A8" s="8" t="s">
        <v>12</v>
      </c>
      <c r="B8" s="11">
        <v>6098</v>
      </c>
      <c r="C8" s="11">
        <v>5662</v>
      </c>
      <c r="D8" s="11">
        <v>6534</v>
      </c>
      <c r="E8" s="11">
        <v>9148</v>
      </c>
      <c r="F8" s="11">
        <v>6098</v>
      </c>
    </row>
    <row r="9" spans="1:7" x14ac:dyDescent="0.2">
      <c r="B9" s="8"/>
      <c r="C9" s="8"/>
      <c r="D9" s="8"/>
      <c r="E9" s="8"/>
      <c r="F9" s="8"/>
    </row>
    <row r="10" spans="1:7" x14ac:dyDescent="0.2">
      <c r="A10" s="8" t="s">
        <v>13</v>
      </c>
      <c r="B10" s="11">
        <v>1963</v>
      </c>
      <c r="C10" s="11">
        <v>1979</v>
      </c>
      <c r="D10" s="11">
        <v>1990</v>
      </c>
      <c r="E10" s="11">
        <v>2003</v>
      </c>
      <c r="F10" s="11">
        <v>1995</v>
      </c>
    </row>
    <row r="11" spans="1:7" x14ac:dyDescent="0.2">
      <c r="B11" s="8"/>
      <c r="C11" s="8"/>
      <c r="D11" s="8"/>
      <c r="E11" s="8"/>
      <c r="F11" s="8"/>
    </row>
    <row r="12" spans="1:7" x14ac:dyDescent="0.2">
      <c r="A12" s="8" t="s">
        <v>23</v>
      </c>
      <c r="B12" s="12" t="s">
        <v>24</v>
      </c>
      <c r="C12" s="12" t="s">
        <v>26</v>
      </c>
      <c r="D12" s="12" t="s">
        <v>27</v>
      </c>
      <c r="E12" s="12" t="s">
        <v>28</v>
      </c>
      <c r="F12" s="12" t="s">
        <v>25</v>
      </c>
    </row>
    <row r="13" spans="1:7" x14ac:dyDescent="0.2">
      <c r="A13" s="8" t="s">
        <v>15</v>
      </c>
      <c r="B13" s="12">
        <v>165000</v>
      </c>
      <c r="C13" s="12">
        <v>190000</v>
      </c>
      <c r="D13" s="12">
        <v>180000</v>
      </c>
      <c r="E13" s="12">
        <v>210000</v>
      </c>
      <c r="F13" s="12">
        <v>185000</v>
      </c>
    </row>
    <row r="14" spans="1:7" x14ac:dyDescent="0.2">
      <c r="A14" s="8" t="s">
        <v>14</v>
      </c>
      <c r="B14" s="13">
        <f>B13/B5</f>
        <v>109.12698412698413</v>
      </c>
      <c r="C14" s="13">
        <f>C13/C5</f>
        <v>113.0952380952381</v>
      </c>
      <c r="D14" s="13">
        <f>D13/D5</f>
        <v>112.35955056179775</v>
      </c>
      <c r="E14" s="13">
        <f>E13/E5</f>
        <v>132.0754716981132</v>
      </c>
      <c r="F14" s="13">
        <f>F13/F5</f>
        <v>114.33868974042028</v>
      </c>
    </row>
    <row r="15" spans="1:7" x14ac:dyDescent="0.2">
      <c r="B15" s="16"/>
      <c r="C15" s="16"/>
      <c r="D15" s="16"/>
      <c r="E15" s="16"/>
      <c r="F15" s="16"/>
    </row>
    <row r="16" spans="1:7" x14ac:dyDescent="0.2">
      <c r="B16" s="14"/>
      <c r="C16" s="14"/>
      <c r="D16" s="14"/>
      <c r="E16" s="14"/>
      <c r="F16" s="14"/>
    </row>
    <row r="17" spans="1:7" x14ac:dyDescent="0.2">
      <c r="A17" s="8" t="s">
        <v>22</v>
      </c>
      <c r="B17" s="12">
        <v>0</v>
      </c>
      <c r="C17" s="12">
        <v>5000</v>
      </c>
      <c r="D17" s="12">
        <v>8000</v>
      </c>
      <c r="E17" s="12">
        <v>8000</v>
      </c>
      <c r="F17" s="12">
        <v>0</v>
      </c>
    </row>
    <row r="18" spans="1:7" x14ac:dyDescent="0.2">
      <c r="A18" s="8" t="s">
        <v>21</v>
      </c>
      <c r="B18" s="12"/>
      <c r="C18" s="12">
        <v>-5000</v>
      </c>
      <c r="D18" s="12"/>
      <c r="E18" s="12">
        <v>-5000</v>
      </c>
      <c r="F18" s="12"/>
    </row>
    <row r="19" spans="1:7" x14ac:dyDescent="0.2">
      <c r="A19" s="8" t="s">
        <v>46</v>
      </c>
      <c r="B19" s="12"/>
      <c r="C19" s="12"/>
      <c r="D19" s="12"/>
      <c r="E19" s="12"/>
      <c r="F19" s="12"/>
    </row>
    <row r="20" spans="1:7" x14ac:dyDescent="0.2">
      <c r="A20" s="8" t="s">
        <v>29</v>
      </c>
      <c r="B20" s="12">
        <v>5000</v>
      </c>
      <c r="C20" s="12">
        <v>-5000</v>
      </c>
      <c r="D20" s="12"/>
      <c r="E20" s="12">
        <v>-5000</v>
      </c>
      <c r="F20" s="12"/>
    </row>
    <row r="21" spans="1:7" x14ac:dyDescent="0.2">
      <c r="A21" s="8" t="s">
        <v>30</v>
      </c>
      <c r="B21" s="12">
        <v>5000</v>
      </c>
      <c r="C21" s="12">
        <v>5000</v>
      </c>
      <c r="D21" s="12">
        <v>5000</v>
      </c>
      <c r="E21" s="12">
        <v>0</v>
      </c>
      <c r="F21" s="12">
        <v>0</v>
      </c>
      <c r="G21" s="15"/>
    </row>
    <row r="22" spans="1:7" x14ac:dyDescent="0.2">
      <c r="A22" s="8" t="s">
        <v>31</v>
      </c>
      <c r="B22" s="12">
        <v>10000</v>
      </c>
      <c r="C22" s="12">
        <v>10000</v>
      </c>
      <c r="D22" s="12">
        <v>10000</v>
      </c>
      <c r="E22" s="12"/>
      <c r="F22" s="12">
        <v>10000</v>
      </c>
      <c r="G22" s="15"/>
    </row>
    <row r="23" spans="1:7" x14ac:dyDescent="0.2">
      <c r="A23" s="8" t="s">
        <v>32</v>
      </c>
      <c r="B23" s="12">
        <v>0</v>
      </c>
      <c r="C23" s="12">
        <v>-5000</v>
      </c>
      <c r="D23" s="12">
        <v>0</v>
      </c>
      <c r="E23" s="12">
        <v>-10000</v>
      </c>
      <c r="F23" s="12"/>
      <c r="G23" s="15"/>
    </row>
    <row r="24" spans="1:7" x14ac:dyDescent="0.2">
      <c r="A24" s="8" t="s">
        <v>33</v>
      </c>
      <c r="B24" s="12"/>
      <c r="C24" s="12"/>
      <c r="D24" s="12"/>
      <c r="E24" s="12"/>
      <c r="F24" s="12"/>
      <c r="G24" s="15"/>
    </row>
    <row r="25" spans="1:7" x14ac:dyDescent="0.2">
      <c r="G25" s="15"/>
    </row>
    <row r="26" spans="1:7" x14ac:dyDescent="0.2">
      <c r="A26" s="8" t="s">
        <v>39</v>
      </c>
      <c r="B26" s="17">
        <f>B13+SUM(B17:B24)</f>
        <v>185000</v>
      </c>
      <c r="C26" s="17">
        <f t="shared" ref="C26:F26" si="0">C13+SUM(C17:C24)</f>
        <v>195000</v>
      </c>
      <c r="D26" s="17">
        <f t="shared" si="0"/>
        <v>203000</v>
      </c>
      <c r="E26" s="17">
        <f t="shared" si="0"/>
        <v>198000</v>
      </c>
      <c r="F26" s="17">
        <f t="shared" si="0"/>
        <v>195000</v>
      </c>
      <c r="G26" s="15"/>
    </row>
    <row r="27" spans="1:7" x14ac:dyDescent="0.2">
      <c r="A27" s="8" t="s">
        <v>40</v>
      </c>
      <c r="B27" s="18">
        <f>B26/$B$34</f>
        <v>115.625</v>
      </c>
      <c r="C27" s="18">
        <f>C26/$B$34</f>
        <v>121.875</v>
      </c>
      <c r="D27" s="18">
        <f>D26/$B$34</f>
        <v>126.875</v>
      </c>
      <c r="E27" s="18">
        <f>E26/$B$34</f>
        <v>123.75</v>
      </c>
      <c r="F27" s="18">
        <f>F26/$B$34</f>
        <v>121.875</v>
      </c>
      <c r="G27" s="15"/>
    </row>
    <row r="28" spans="1:7" x14ac:dyDescent="0.2">
      <c r="A28" s="8" t="s">
        <v>41</v>
      </c>
      <c r="B28" s="18">
        <f>AVERAGE(B27:F27)</f>
        <v>122</v>
      </c>
      <c r="G28" s="15"/>
    </row>
    <row r="30" spans="1:7" x14ac:dyDescent="0.2">
      <c r="A30" s="19" t="s">
        <v>42</v>
      </c>
      <c r="B30" s="20">
        <f>B28*B34</f>
        <v>195200</v>
      </c>
    </row>
    <row r="34" spans="1:3" x14ac:dyDescent="0.2">
      <c r="A34" s="8" t="s">
        <v>38</v>
      </c>
      <c r="B34" s="11">
        <v>1600</v>
      </c>
    </row>
    <row r="36" spans="1:3" x14ac:dyDescent="0.2">
      <c r="B36" s="10" t="s">
        <v>37</v>
      </c>
      <c r="C36" s="10" t="s">
        <v>36</v>
      </c>
    </row>
    <row r="37" spans="1:3" x14ac:dyDescent="0.2">
      <c r="A37" s="19" t="s">
        <v>35</v>
      </c>
      <c r="B37" s="17">
        <f>B34*B14</f>
        <v>174603.17460317462</v>
      </c>
      <c r="C37" s="17">
        <f>B34*E14</f>
        <v>211320.75471698112</v>
      </c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zoomScale="160" zoomScaleNormal="160" workbookViewId="0">
      <selection activeCell="E27" sqref="E26:E27"/>
    </sheetView>
  </sheetViews>
  <sheetFormatPr baseColWidth="10" defaultRowHeight="16" x14ac:dyDescent="0.2"/>
  <cols>
    <col min="1" max="1" width="36.6640625" style="1" customWidth="1"/>
    <col min="2" max="2" width="42.83203125" customWidth="1"/>
    <col min="3" max="6" width="27.83203125" customWidth="1"/>
  </cols>
  <sheetData>
    <row r="2" spans="1:6" x14ac:dyDescent="0.2">
      <c r="B2" s="28" t="s">
        <v>34</v>
      </c>
      <c r="C2" s="28"/>
      <c r="D2" s="28"/>
      <c r="E2" s="28"/>
      <c r="F2" s="28"/>
    </row>
    <row r="3" spans="1:6" x14ac:dyDescent="0.2"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</row>
    <row r="5" spans="1:6" x14ac:dyDescent="0.2">
      <c r="A5" s="8" t="s">
        <v>9</v>
      </c>
      <c r="B5" s="11">
        <v>1512</v>
      </c>
      <c r="C5" s="11">
        <v>1680</v>
      </c>
      <c r="D5" s="11">
        <v>1602</v>
      </c>
      <c r="E5" s="11">
        <v>1590</v>
      </c>
      <c r="F5" s="11">
        <v>1618</v>
      </c>
    </row>
    <row r="6" spans="1:6" x14ac:dyDescent="0.2">
      <c r="A6" s="8" t="s">
        <v>10</v>
      </c>
      <c r="B6" s="11">
        <v>4</v>
      </c>
      <c r="C6" s="11">
        <v>4</v>
      </c>
      <c r="D6" s="11">
        <v>4</v>
      </c>
      <c r="E6" s="11">
        <v>4</v>
      </c>
      <c r="F6" s="11">
        <v>4</v>
      </c>
    </row>
    <row r="7" spans="1:6" x14ac:dyDescent="0.2">
      <c r="A7" s="8" t="s">
        <v>11</v>
      </c>
      <c r="B7" s="11">
        <v>2</v>
      </c>
      <c r="C7" s="11">
        <v>2</v>
      </c>
      <c r="D7" s="11">
        <v>1.75</v>
      </c>
      <c r="E7" s="11">
        <v>2</v>
      </c>
      <c r="F7" s="11">
        <v>2</v>
      </c>
    </row>
    <row r="8" spans="1:6" x14ac:dyDescent="0.2">
      <c r="A8" s="8" t="s">
        <v>12</v>
      </c>
      <c r="B8" s="11">
        <v>6098</v>
      </c>
      <c r="C8" s="11">
        <v>5662</v>
      </c>
      <c r="D8" s="11">
        <v>6534</v>
      </c>
      <c r="E8" s="11">
        <v>9148</v>
      </c>
      <c r="F8" s="11">
        <v>6098</v>
      </c>
    </row>
    <row r="9" spans="1:6" x14ac:dyDescent="0.2">
      <c r="A9" s="8"/>
      <c r="B9" s="8"/>
      <c r="C9" s="8"/>
      <c r="D9" s="8"/>
      <c r="E9" s="8"/>
      <c r="F9" s="8"/>
    </row>
    <row r="10" spans="1:6" x14ac:dyDescent="0.2">
      <c r="A10" s="8" t="s">
        <v>13</v>
      </c>
      <c r="B10" s="11">
        <v>1963</v>
      </c>
      <c r="C10" s="11">
        <v>1979</v>
      </c>
      <c r="D10" s="11">
        <v>1990</v>
      </c>
      <c r="E10" s="11">
        <v>2003</v>
      </c>
      <c r="F10" s="11">
        <v>1995</v>
      </c>
    </row>
    <row r="11" spans="1:6" x14ac:dyDescent="0.2">
      <c r="A11" s="8"/>
      <c r="B11" s="8"/>
      <c r="C11" s="8"/>
      <c r="D11" s="8"/>
      <c r="E11" s="8"/>
      <c r="F11" s="8"/>
    </row>
    <row r="12" spans="1:6" x14ac:dyDescent="0.2">
      <c r="A12" s="8" t="s">
        <v>23</v>
      </c>
      <c r="B12" s="12" t="s">
        <v>24</v>
      </c>
      <c r="C12" s="12" t="s">
        <v>26</v>
      </c>
      <c r="D12" s="12" t="s">
        <v>27</v>
      </c>
      <c r="E12" s="12" t="s">
        <v>28</v>
      </c>
      <c r="F12" s="12" t="s">
        <v>25</v>
      </c>
    </row>
    <row r="13" spans="1:6" x14ac:dyDescent="0.2">
      <c r="A13" s="8" t="s">
        <v>15</v>
      </c>
      <c r="B13" s="12">
        <v>165000</v>
      </c>
      <c r="C13" s="12">
        <v>190000</v>
      </c>
      <c r="D13" s="12">
        <v>180000</v>
      </c>
      <c r="E13" s="12">
        <v>210000</v>
      </c>
      <c r="F13" s="12">
        <v>185000</v>
      </c>
    </row>
    <row r="14" spans="1:6" x14ac:dyDescent="0.2">
      <c r="A14" s="8" t="s">
        <v>14</v>
      </c>
      <c r="B14" s="13">
        <f>B13/B5</f>
        <v>109.12698412698413</v>
      </c>
      <c r="C14" s="13">
        <f>C13/C5</f>
        <v>113.0952380952381</v>
      </c>
      <c r="D14" s="13">
        <f>D13/D5</f>
        <v>112.35955056179775</v>
      </c>
      <c r="E14" s="13">
        <f>E13/E5</f>
        <v>132.0754716981132</v>
      </c>
      <c r="F14" s="13">
        <f>F13/F5</f>
        <v>114.33868974042028</v>
      </c>
    </row>
    <row r="17" spans="1:6" x14ac:dyDescent="0.2">
      <c r="A17" s="8" t="s">
        <v>43</v>
      </c>
      <c r="B17" s="12">
        <v>1100</v>
      </c>
      <c r="C17" s="12">
        <v>1150</v>
      </c>
      <c r="D17" s="12">
        <v>1200</v>
      </c>
      <c r="E17" s="12">
        <v>1400</v>
      </c>
      <c r="F17" s="12">
        <v>1250</v>
      </c>
    </row>
    <row r="19" spans="1:6" x14ac:dyDescent="0.2">
      <c r="A19" s="1" t="s">
        <v>44</v>
      </c>
      <c r="B19" s="21">
        <f>B13/B17</f>
        <v>150</v>
      </c>
      <c r="C19" s="21">
        <f t="shared" ref="C19:F19" si="0">C13/C17</f>
        <v>165.21739130434781</v>
      </c>
      <c r="D19" s="21">
        <f t="shared" si="0"/>
        <v>150</v>
      </c>
      <c r="E19" s="21">
        <f t="shared" si="0"/>
        <v>150</v>
      </c>
      <c r="F19" s="21">
        <f t="shared" si="0"/>
        <v>148</v>
      </c>
    </row>
    <row r="21" spans="1:6" x14ac:dyDescent="0.2">
      <c r="A21" s="1" t="s">
        <v>47</v>
      </c>
      <c r="B21" s="22">
        <f>AVERAGE(B19:F19)</f>
        <v>152.64347826086956</v>
      </c>
    </row>
    <row r="23" spans="1:6" x14ac:dyDescent="0.2">
      <c r="B23" s="26">
        <v>1200</v>
      </c>
      <c r="C23" s="26">
        <f>B23+100</f>
        <v>1300</v>
      </c>
      <c r="D23" s="26">
        <f>C23+100</f>
        <v>1400</v>
      </c>
    </row>
    <row r="24" spans="1:6" x14ac:dyDescent="0.2">
      <c r="A24" s="1" t="s">
        <v>48</v>
      </c>
      <c r="B24" s="23">
        <f>$F$19*B$23</f>
        <v>177600</v>
      </c>
      <c r="C24" s="23">
        <f t="shared" ref="C24:D24" si="1">$F$19*C$23</f>
        <v>192400</v>
      </c>
      <c r="D24" s="23">
        <f t="shared" si="1"/>
        <v>207200</v>
      </c>
    </row>
    <row r="25" spans="1:6" x14ac:dyDescent="0.2">
      <c r="A25" s="1" t="s">
        <v>49</v>
      </c>
      <c r="B25" s="23">
        <f>$C$19*B$23</f>
        <v>198260.86956521738</v>
      </c>
      <c r="C25" s="23">
        <f t="shared" ref="C25:D25" si="2">$C$19*C$23</f>
        <v>214782.60869565216</v>
      </c>
      <c r="D25" s="23">
        <f t="shared" si="2"/>
        <v>231304.34782608695</v>
      </c>
    </row>
    <row r="26" spans="1:6" x14ac:dyDescent="0.2">
      <c r="B26" s="24"/>
      <c r="C26" s="24"/>
      <c r="D26" s="24"/>
    </row>
    <row r="27" spans="1:6" x14ac:dyDescent="0.2">
      <c r="A27" s="1" t="s">
        <v>50</v>
      </c>
      <c r="B27" s="25">
        <f>$B$21*B23</f>
        <v>183172.17391304346</v>
      </c>
      <c r="C27" s="27">
        <f t="shared" ref="C27:D27" si="3">$B$21*C23</f>
        <v>198436.52173913043</v>
      </c>
      <c r="D27" s="25">
        <f t="shared" si="3"/>
        <v>213700.86956521738</v>
      </c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Approach</vt:lpstr>
      <vt:lpstr>Comparables</vt:lpstr>
      <vt:lpstr>Income Approach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2017-12-26T07:59:59Z</dcterms:created>
  <dcterms:modified xsi:type="dcterms:W3CDTF">2017-12-28T22:56:22Z</dcterms:modified>
</cp:coreProperties>
</file>