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VHacker/Dropbox/_Course Stuff/__Udemy Updates/REI/"/>
    </mc:Choice>
  </mc:AlternateContent>
  <workbookProtection workbookPassword="E24E" lockStructure="1"/>
  <bookViews>
    <workbookView xWindow="38640" yWindow="1060" windowWidth="28800" windowHeight="17560" tabRatio="500" activeTab="1"/>
  </bookViews>
  <sheets>
    <sheet name="NPV" sheetId="2" r:id="rId1"/>
    <sheet name="IRR" sheetId="1" r:id="rId2"/>
    <sheet name="Comparisons" sheetId="3" r:id="rId3"/>
    <sheet name="Copyright" sheetId="4" state="hidden" r:id="rId4"/>
  </sheets>
  <externalReferences>
    <externalReference r:id="rId5"/>
  </externalReferences>
  <definedNames>
    <definedName name="fp_date">'[1]Amortization Schedule-Completed'!$C$6</definedName>
    <definedName name="loan_amount">'[1]Amortization Schedule-Completed'!$C$3</definedName>
    <definedName name="monthly_interest_rate">'[1]Amortization Schedule-Completed'!$F$3</definedName>
    <definedName name="monthly_pmt">'[1]Amortization Schedule-Completed'!$C$8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1" l="1"/>
  <c r="C24" i="1"/>
  <c r="D4" i="3" l="1"/>
  <c r="D13" i="3"/>
  <c r="D11" i="3"/>
  <c r="D10" i="3"/>
  <c r="D9" i="3"/>
  <c r="D8" i="3"/>
  <c r="D7" i="3"/>
  <c r="D6" i="3"/>
  <c r="D5" i="3"/>
  <c r="D43" i="2"/>
  <c r="O6" i="1"/>
  <c r="D8" i="2"/>
  <c r="G3" i="3"/>
  <c r="H3" i="3"/>
  <c r="I3" i="3"/>
  <c r="E10" i="3" s="1"/>
  <c r="J3" i="3"/>
  <c r="E9" i="3" s="1"/>
  <c r="K3" i="3"/>
  <c r="L3" i="3"/>
  <c r="M3" i="3"/>
  <c r="N3" i="3" s="1"/>
  <c r="O3" i="3" s="1"/>
  <c r="P3" i="3" s="1"/>
  <c r="D26" i="2"/>
  <c r="H14" i="3"/>
  <c r="I14" i="3"/>
  <c r="J14" i="3"/>
  <c r="K14" i="3"/>
  <c r="L14" i="3" s="1"/>
  <c r="C13" i="3"/>
  <c r="C11" i="3"/>
  <c r="C10" i="3"/>
  <c r="C9" i="3"/>
  <c r="C8" i="3"/>
  <c r="C7" i="3"/>
  <c r="C6" i="3"/>
  <c r="C5" i="3"/>
  <c r="C4" i="3"/>
  <c r="Q13" i="3"/>
  <c r="Q11" i="3"/>
  <c r="Q10" i="3"/>
  <c r="Q9" i="3"/>
  <c r="Q8" i="3"/>
  <c r="Q7" i="3"/>
  <c r="Q6" i="3"/>
  <c r="Q5" i="3"/>
  <c r="Q4" i="3"/>
  <c r="F23" i="1"/>
  <c r="G23" i="1"/>
  <c r="H23" i="1"/>
  <c r="I23" i="1"/>
  <c r="J23" i="1"/>
  <c r="K23" i="1"/>
  <c r="L23" i="1" s="1"/>
  <c r="M23" i="1" s="1"/>
  <c r="N23" i="1" s="1"/>
  <c r="O23" i="1" s="1"/>
  <c r="G25" i="1"/>
  <c r="H25" i="1"/>
  <c r="I25" i="1"/>
  <c r="J25" i="1"/>
  <c r="K25" i="1" s="1"/>
  <c r="L25" i="1" s="1"/>
  <c r="M25" i="1" s="1"/>
  <c r="N25" i="1" s="1"/>
  <c r="O25" i="1" s="1"/>
  <c r="E5" i="1"/>
  <c r="F5" i="1"/>
  <c r="G5" i="1" s="1"/>
  <c r="E39" i="2"/>
  <c r="F39" i="2"/>
  <c r="G39" i="2"/>
  <c r="G43" i="2" s="1"/>
  <c r="H39" i="2"/>
  <c r="H43" i="2" s="1"/>
  <c r="I39" i="2"/>
  <c r="I43" i="2" s="1"/>
  <c r="J39" i="2"/>
  <c r="K39" i="2" s="1"/>
  <c r="E21" i="2"/>
  <c r="F21" i="2"/>
  <c r="F43" i="2" s="1"/>
  <c r="G21" i="2"/>
  <c r="H21" i="2"/>
  <c r="I21" i="2"/>
  <c r="J21" i="2" s="1"/>
  <c r="E43" i="2"/>
  <c r="E22" i="2"/>
  <c r="E26" i="2" s="1"/>
  <c r="F22" i="2"/>
  <c r="F26" i="2" s="1"/>
  <c r="G22" i="2"/>
  <c r="G26" i="2" s="1"/>
  <c r="E38" i="2"/>
  <c r="F38" i="2"/>
  <c r="G38" i="2"/>
  <c r="H38" i="2"/>
  <c r="I38" i="2" s="1"/>
  <c r="J38" i="2" s="1"/>
  <c r="K38" i="2" s="1"/>
  <c r="L38" i="2" s="1"/>
  <c r="M38" i="2" s="1"/>
  <c r="P24" i="1"/>
  <c r="F16" i="1"/>
  <c r="G16" i="1" s="1"/>
  <c r="O7" i="1"/>
  <c r="O8" i="1"/>
  <c r="O9" i="1"/>
  <c r="O10" i="1"/>
  <c r="O11" i="1"/>
  <c r="O12" i="1"/>
  <c r="O13" i="1"/>
  <c r="O15" i="1"/>
  <c r="M14" i="3" l="1"/>
  <c r="N14" i="3" s="1"/>
  <c r="O14" i="3" s="1"/>
  <c r="P14" i="3" s="1"/>
  <c r="E14" i="3"/>
  <c r="H5" i="1"/>
  <c r="I5" i="1" s="1"/>
  <c r="J5" i="1" s="1"/>
  <c r="K5" i="1" s="1"/>
  <c r="L5" i="1" s="1"/>
  <c r="M5" i="1" s="1"/>
  <c r="N5" i="1" s="1"/>
  <c r="D24" i="1"/>
  <c r="C14" i="3"/>
  <c r="E11" i="3"/>
  <c r="D25" i="1"/>
  <c r="Q14" i="3"/>
  <c r="H16" i="1"/>
  <c r="I16" i="1" s="1"/>
  <c r="J16" i="1" s="1"/>
  <c r="K16" i="1" s="1"/>
  <c r="L16" i="1" s="1"/>
  <c r="M16" i="1" s="1"/>
  <c r="N16" i="1" s="1"/>
  <c r="L39" i="2"/>
  <c r="K43" i="2"/>
  <c r="K21" i="2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J43" i="2"/>
  <c r="P25" i="1"/>
  <c r="E8" i="3"/>
  <c r="E5" i="3"/>
  <c r="C13" i="1"/>
  <c r="E4" i="3"/>
  <c r="E7" i="3"/>
  <c r="C7" i="1"/>
  <c r="E13" i="3"/>
  <c r="E6" i="3"/>
  <c r="C15" i="1"/>
  <c r="C8" i="1"/>
  <c r="H22" i="2"/>
  <c r="D14" i="3"/>
  <c r="C12" i="1"/>
  <c r="C6" i="1"/>
  <c r="C9" i="1"/>
  <c r="I22" i="2" l="1"/>
  <c r="H26" i="2"/>
  <c r="M39" i="2"/>
  <c r="M43" i="2" s="1"/>
  <c r="L43" i="2"/>
  <c r="D45" i="2" s="1"/>
  <c r="O16" i="1"/>
  <c r="C16" i="1"/>
  <c r="C11" i="1"/>
  <c r="C10" i="1"/>
  <c r="I26" i="2" l="1"/>
  <c r="J22" i="2"/>
  <c r="J26" i="2" l="1"/>
  <c r="K22" i="2"/>
  <c r="K26" i="2" l="1"/>
  <c r="L22" i="2"/>
  <c r="L26" i="2" l="1"/>
  <c r="M22" i="2"/>
  <c r="N22" i="2" l="1"/>
  <c r="M26" i="2"/>
  <c r="O22" i="2" l="1"/>
  <c r="N26" i="2"/>
  <c r="O26" i="2" l="1"/>
  <c r="P22" i="2"/>
  <c r="Q22" i="2" l="1"/>
  <c r="P26" i="2"/>
  <c r="Q26" i="2" l="1"/>
  <c r="R22" i="2"/>
  <c r="R26" i="2" l="1"/>
  <c r="S22" i="2"/>
  <c r="S26" i="2" l="1"/>
  <c r="T22" i="2"/>
  <c r="U22" i="2" l="1"/>
  <c r="T26" i="2"/>
  <c r="U26" i="2" l="1"/>
  <c r="V22" i="2"/>
  <c r="W22" i="2" l="1"/>
  <c r="W26" i="2" s="1"/>
  <c r="V26" i="2"/>
  <c r="D28" i="2" l="1"/>
</calcChain>
</file>

<file path=xl/sharedStrings.xml><?xml version="1.0" encoding="utf-8"?>
<sst xmlns="http://schemas.openxmlformats.org/spreadsheetml/2006/main" count="101" uniqueCount="37">
  <si>
    <t>IRR</t>
  </si>
  <si>
    <t>Investment</t>
  </si>
  <si>
    <t>Total Cashflow</t>
  </si>
  <si>
    <t>Discount Rate</t>
  </si>
  <si>
    <t>NPV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</si>
  <si>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</si>
  <si>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</si>
  <si>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</si>
  <si>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</si>
  <si>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</si>
  <si>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</si>
  <si>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</si>
  <si>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</si>
  <si>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</si>
  <si>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</si>
  <si>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Discounted Cash Flow</t>
  </si>
  <si>
    <t>Year</t>
  </si>
  <si>
    <t>Option 1 Today</t>
  </si>
  <si>
    <t>Option 2  Cash Flow</t>
  </si>
  <si>
    <t>Future Payment</t>
  </si>
  <si>
    <t>In Year</t>
  </si>
  <si>
    <t>Investment 1</t>
  </si>
  <si>
    <t>Investment 2</t>
  </si>
  <si>
    <t>Investment 3</t>
  </si>
  <si>
    <t>Investment 4</t>
  </si>
  <si>
    <t>Investment 5</t>
  </si>
  <si>
    <t>Investment 6</t>
  </si>
  <si>
    <t>Investment 7</t>
  </si>
  <si>
    <t>Investment 8</t>
  </si>
  <si>
    <t>Investment 9</t>
  </si>
  <si>
    <t>Investment 10</t>
  </si>
  <si>
    <t>Cash Multiple</t>
  </si>
  <si>
    <t>One Future Payment</t>
  </si>
  <si>
    <t>Example 1</t>
  </si>
  <si>
    <t>Example 2</t>
  </si>
  <si>
    <t>All Rights Reserved. © 2014 WCI Education, LLC</t>
  </si>
  <si>
    <t>noitacude icw 4102 devreser sthgir 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</si>
</sst>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charset val="136"/>
      <scheme val="minor"/>
    </font>
    <font>
      <sz val="9"/>
      <name val="Arial"/>
      <family val="2"/>
    </font>
    <font>
      <sz val="12"/>
      <color theme="0"/>
      <name val="Calibri"/>
      <family val="2"/>
      <charset val="136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165" fontId="0" fillId="0" borderId="1" xfId="2" applyNumberFormat="1" applyFont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2" borderId="3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/>
    </xf>
    <xf numFmtId="14" fontId="2" fillId="2" borderId="1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2" fillId="0" borderId="0" xfId="0" applyFont="1" applyAlignment="1">
      <alignment horizontal="right"/>
    </xf>
    <xf numFmtId="0" fontId="2" fillId="4" borderId="0" xfId="0" applyFont="1" applyFill="1" applyAlignment="1">
      <alignment horizontal="right"/>
    </xf>
    <xf numFmtId="0" fontId="2" fillId="0" borderId="0" xfId="0" applyFont="1" applyFill="1" applyAlignment="1">
      <alignment horizontal="right" indent="1"/>
    </xf>
    <xf numFmtId="0" fontId="0" fillId="0" borderId="0" xfId="0" applyAlignment="1">
      <alignment horizontal="right" indent="1"/>
    </xf>
    <xf numFmtId="0" fontId="2" fillId="0" borderId="0" xfId="0" applyFont="1" applyAlignment="1">
      <alignment horizontal="right" indent="1"/>
    </xf>
    <xf numFmtId="164" fontId="0" fillId="0" borderId="0" xfId="0" applyNumberFormat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3" xfId="0" applyNumberFormat="1" applyFill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0" xfId="0" applyNumberFormat="1"/>
    <xf numFmtId="0" fontId="5" fillId="0" borderId="9" xfId="0" applyFont="1" applyBorder="1"/>
    <xf numFmtId="0" fontId="0" fillId="0" borderId="9" xfId="0" applyBorder="1"/>
    <xf numFmtId="165" fontId="0" fillId="0" borderId="0" xfId="0" applyNumberFormat="1" applyBorder="1"/>
    <xf numFmtId="0" fontId="8" fillId="0" borderId="0" xfId="0" applyFont="1"/>
    <xf numFmtId="165" fontId="0" fillId="5" borderId="1" xfId="2" applyNumberFormat="1" applyFont="1" applyFill="1" applyBorder="1"/>
    <xf numFmtId="166" fontId="0" fillId="5" borderId="1" xfId="1" applyNumberFormat="1" applyFont="1" applyFill="1" applyBorder="1"/>
    <xf numFmtId="164" fontId="0" fillId="5" borderId="1" xfId="3" applyNumberFormat="1" applyFont="1" applyFill="1" applyBorder="1"/>
    <xf numFmtId="164" fontId="0" fillId="5" borderId="0" xfId="3" applyNumberFormat="1" applyFont="1" applyFill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5" fontId="9" fillId="0" borderId="2" xfId="2" applyNumberFormat="1" applyFont="1" applyBorder="1" applyAlignment="1">
      <alignment horizontal="center"/>
    </xf>
    <xf numFmtId="1" fontId="9" fillId="2" borderId="8" xfId="0" applyNumberFormat="1" applyFont="1" applyFill="1" applyBorder="1" applyAlignment="1">
      <alignment horizontal="center"/>
    </xf>
    <xf numFmtId="1" fontId="9" fillId="2" borderId="9" xfId="0" applyNumberFormat="1" applyFont="1" applyFill="1" applyBorder="1" applyAlignment="1">
      <alignment horizontal="center"/>
    </xf>
    <xf numFmtId="165" fontId="9" fillId="2" borderId="4" xfId="2" applyNumberFormat="1" applyFont="1" applyFill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6" fontId="0" fillId="2" borderId="3" xfId="0" applyNumberFormat="1" applyFill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6" fontId="0" fillId="2" borderId="4" xfId="0" applyNumberFormat="1" applyFill="1" applyBorder="1" applyAlignment="1">
      <alignment horizontal="center"/>
    </xf>
    <xf numFmtId="6" fontId="0" fillId="0" borderId="0" xfId="0" applyNumberFormat="1"/>
    <xf numFmtId="0" fontId="6" fillId="0" borderId="0" xfId="0" applyFont="1" applyAlignment="1">
      <alignment horizontal="left" vertical="top"/>
    </xf>
    <xf numFmtId="4" fontId="7" fillId="0" borderId="0" xfId="0" applyNumberFormat="1" applyFont="1" applyAlignment="1" applyProtection="1">
      <alignment horizontal="left" vertical="top"/>
      <protection locked="0"/>
    </xf>
  </cellXfs>
  <cellStyles count="128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VHacker/Dropbox/_Course%20Stuff/New%20RE%20Files%20Folder/FOR%20REDESIGN/Excel%20Files/New%20Files/Amortization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ization Exercise"/>
      <sheetName val="Amortization Schedule-Completed"/>
      <sheetName val="Leave Blank"/>
    </sheetNames>
    <sheetDataSet>
      <sheetData sheetId="0" refreshError="1"/>
      <sheetData sheetId="1">
        <row r="3">
          <cell r="C3">
            <v>1163625</v>
          </cell>
          <cell r="F3">
            <v>4.1666666666666666E-3</v>
          </cell>
        </row>
        <row r="6">
          <cell r="C6">
            <v>41153</v>
          </cell>
        </row>
        <row r="8">
          <cell r="C8">
            <v>6246.5906107750034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I477"/>
  <sheetViews>
    <sheetView showGridLines="0" zoomScale="160" zoomScaleNormal="160" zoomScalePageLayoutView="160" workbookViewId="0">
      <selection activeCell="G27" sqref="G27"/>
    </sheetView>
  </sheetViews>
  <sheetFormatPr baseColWidth="10" defaultColWidth="11" defaultRowHeight="16" x14ac:dyDescent="0.2"/>
  <cols>
    <col min="1" max="1" width="2.6640625" customWidth="1"/>
    <col min="2" max="2" width="2.5" customWidth="1"/>
    <col min="3" max="3" width="22.83203125" customWidth="1"/>
  </cols>
  <sheetData>
    <row r="1" spans="3:6" x14ac:dyDescent="0.2">
      <c r="C1" s="1" t="s">
        <v>32</v>
      </c>
    </row>
    <row r="3" spans="3:6" x14ac:dyDescent="0.2">
      <c r="C3" s="33" t="s">
        <v>19</v>
      </c>
      <c r="D3" s="49">
        <v>750</v>
      </c>
    </row>
    <row r="4" spans="3:6" x14ac:dyDescent="0.2">
      <c r="C4" s="33" t="s">
        <v>20</v>
      </c>
      <c r="D4" s="50">
        <v>5</v>
      </c>
    </row>
    <row r="5" spans="3:6" x14ac:dyDescent="0.2">
      <c r="C5" s="34"/>
    </row>
    <row r="6" spans="3:6" x14ac:dyDescent="0.2">
      <c r="C6" s="35" t="s">
        <v>3</v>
      </c>
      <c r="D6" s="51">
        <v>0.03</v>
      </c>
    </row>
    <row r="7" spans="3:6" x14ac:dyDescent="0.2">
      <c r="C7" s="34"/>
    </row>
    <row r="8" spans="3:6" x14ac:dyDescent="0.2">
      <c r="C8" s="35" t="s">
        <v>4</v>
      </c>
      <c r="D8" s="30">
        <f>D3/(1+D6)^D4</f>
        <v>646.95658828812304</v>
      </c>
    </row>
    <row r="15" spans="3:6" ht="19" x14ac:dyDescent="0.25">
      <c r="C15" s="45" t="s">
        <v>33</v>
      </c>
      <c r="D15" s="46"/>
      <c r="E15" s="46"/>
      <c r="F15" s="46"/>
    </row>
    <row r="18" spans="3:23" x14ac:dyDescent="0.2">
      <c r="C18" s="32" t="s">
        <v>17</v>
      </c>
      <c r="D18" s="2">
        <v>750</v>
      </c>
    </row>
    <row r="21" spans="3:23" x14ac:dyDescent="0.2">
      <c r="C21" s="31" t="s">
        <v>16</v>
      </c>
      <c r="D21" s="17">
        <v>1</v>
      </c>
      <c r="E21" s="17">
        <f>D21+1</f>
        <v>2</v>
      </c>
      <c r="F21" s="17">
        <f t="shared" ref="F21:W21" si="0">E21+1</f>
        <v>3</v>
      </c>
      <c r="G21" s="17">
        <f t="shared" si="0"/>
        <v>4</v>
      </c>
      <c r="H21" s="17">
        <f t="shared" si="0"/>
        <v>5</v>
      </c>
      <c r="I21" s="17">
        <f t="shared" si="0"/>
        <v>6</v>
      </c>
      <c r="J21" s="17">
        <f t="shared" si="0"/>
        <v>7</v>
      </c>
      <c r="K21" s="17">
        <f t="shared" si="0"/>
        <v>8</v>
      </c>
      <c r="L21" s="17">
        <f t="shared" si="0"/>
        <v>9</v>
      </c>
      <c r="M21" s="17">
        <f t="shared" si="0"/>
        <v>10</v>
      </c>
      <c r="N21" s="17">
        <f t="shared" si="0"/>
        <v>11</v>
      </c>
      <c r="O21" s="17">
        <f t="shared" si="0"/>
        <v>12</v>
      </c>
      <c r="P21" s="17">
        <f t="shared" si="0"/>
        <v>13</v>
      </c>
      <c r="Q21" s="17">
        <f t="shared" si="0"/>
        <v>14</v>
      </c>
      <c r="R21" s="17">
        <f t="shared" si="0"/>
        <v>15</v>
      </c>
      <c r="S21" s="17">
        <f t="shared" si="0"/>
        <v>16</v>
      </c>
      <c r="T21" s="17">
        <f t="shared" si="0"/>
        <v>17</v>
      </c>
      <c r="U21" s="17">
        <f t="shared" si="0"/>
        <v>18</v>
      </c>
      <c r="V21" s="17">
        <f t="shared" si="0"/>
        <v>19</v>
      </c>
      <c r="W21" s="17">
        <f t="shared" si="0"/>
        <v>20</v>
      </c>
    </row>
    <row r="22" spans="3:23" x14ac:dyDescent="0.2">
      <c r="C22" s="32" t="s">
        <v>18</v>
      </c>
      <c r="D22" s="29">
        <v>100</v>
      </c>
      <c r="E22" s="29">
        <f t="shared" ref="E22:W22" si="1">D22</f>
        <v>100</v>
      </c>
      <c r="F22" s="29">
        <f t="shared" si="1"/>
        <v>100</v>
      </c>
      <c r="G22" s="29">
        <f t="shared" si="1"/>
        <v>100</v>
      </c>
      <c r="H22" s="29">
        <f t="shared" si="1"/>
        <v>100</v>
      </c>
      <c r="I22" s="29">
        <f t="shared" si="1"/>
        <v>100</v>
      </c>
      <c r="J22" s="29">
        <f t="shared" si="1"/>
        <v>100</v>
      </c>
      <c r="K22" s="29">
        <f t="shared" si="1"/>
        <v>100</v>
      </c>
      <c r="L22" s="29">
        <f t="shared" si="1"/>
        <v>100</v>
      </c>
      <c r="M22" s="29">
        <f t="shared" si="1"/>
        <v>100</v>
      </c>
      <c r="N22" s="29">
        <f t="shared" si="1"/>
        <v>100</v>
      </c>
      <c r="O22" s="29">
        <f t="shared" si="1"/>
        <v>100</v>
      </c>
      <c r="P22" s="29">
        <f t="shared" si="1"/>
        <v>100</v>
      </c>
      <c r="Q22" s="29">
        <f t="shared" si="1"/>
        <v>100</v>
      </c>
      <c r="R22" s="29">
        <f t="shared" si="1"/>
        <v>100</v>
      </c>
      <c r="S22" s="29">
        <f t="shared" si="1"/>
        <v>100</v>
      </c>
      <c r="T22" s="29">
        <f t="shared" si="1"/>
        <v>100</v>
      </c>
      <c r="U22" s="29">
        <f t="shared" si="1"/>
        <v>100</v>
      </c>
      <c r="V22" s="29">
        <f t="shared" si="1"/>
        <v>100</v>
      </c>
      <c r="W22" s="29">
        <f t="shared" si="1"/>
        <v>100</v>
      </c>
    </row>
    <row r="23" spans="3:23" x14ac:dyDescent="0.2">
      <c r="C23" s="28"/>
    </row>
    <row r="24" spans="3:23" x14ac:dyDescent="0.2">
      <c r="C24" s="31" t="s">
        <v>3</v>
      </c>
      <c r="D24" s="52">
        <v>0.11934951287544625</v>
      </c>
    </row>
    <row r="25" spans="3:23" x14ac:dyDescent="0.2">
      <c r="C25" s="28"/>
    </row>
    <row r="26" spans="3:23" x14ac:dyDescent="0.2">
      <c r="C26" s="31" t="s">
        <v>15</v>
      </c>
      <c r="D26" s="29">
        <f>D22/(1+$D$24)^D$21</f>
        <v>89.337600856335328</v>
      </c>
      <c r="E26" s="29">
        <f>E22/(1+$D$24)^E$21</f>
        <v>79.812069267658856</v>
      </c>
      <c r="F26" s="29">
        <f>F22/(1+$D$24)^F$21</f>
        <v>71.302187877522954</v>
      </c>
      <c r="G26" s="29">
        <f t="shared" ref="G26:W26" si="2">G22/(1+$D$24)^G$21</f>
        <v>63.699664007855759</v>
      </c>
      <c r="H26" s="29">
        <f t="shared" si="2"/>
        <v>56.907751578164877</v>
      </c>
      <c r="I26" s="29">
        <f t="shared" si="2"/>
        <v>50.840019961215802</v>
      </c>
      <c r="J26" s="29">
        <f t="shared" si="2"/>
        <v>45.419254108232181</v>
      </c>
      <c r="K26" s="29">
        <f t="shared" si="2"/>
        <v>40.576471947137144</v>
      </c>
      <c r="L26" s="29">
        <f t="shared" si="2"/>
        <v>36.250046549716259</v>
      </c>
      <c r="M26" s="29">
        <f t="shared" si="2"/>
        <v>32.384921896821261</v>
      </c>
      <c r="N26" s="29">
        <f t="shared" si="2"/>
        <v>28.931912261818123</v>
      </c>
      <c r="O26" s="29">
        <f t="shared" si="2"/>
        <v>25.847076296568211</v>
      </c>
      <c r="P26" s="29">
        <f t="shared" si="2"/>
        <v>23.091157854860565</v>
      </c>
      <c r="Q26" s="29">
        <f t="shared" si="2"/>
        <v>20.629086437481654</v>
      </c>
      <c r="R26" s="29">
        <f t="shared" si="2"/>
        <v>18.429530901825768</v>
      </c>
      <c r="S26" s="29">
        <f t="shared" si="2"/>
        <v>16.464500756768079</v>
      </c>
      <c r="T26" s="29">
        <f t="shared" si="2"/>
        <v>14.708989969069775</v>
      </c>
      <c r="U26" s="29">
        <f t="shared" si="2"/>
        <v>13.140658748565954</v>
      </c>
      <c r="V26" s="29">
        <f t="shared" si="2"/>
        <v>11.739549262686962</v>
      </c>
      <c r="W26" s="29">
        <f t="shared" si="2"/>
        <v>10.487831662632134</v>
      </c>
    </row>
    <row r="28" spans="3:23" x14ac:dyDescent="0.2">
      <c r="C28" s="1" t="s">
        <v>4</v>
      </c>
      <c r="D28" s="30">
        <f>SUM(D26:W26)</f>
        <v>750.00028220293746</v>
      </c>
    </row>
    <row r="29" spans="3:23" x14ac:dyDescent="0.2">
      <c r="C29" s="1"/>
      <c r="D29" s="47"/>
    </row>
    <row r="30" spans="3:23" x14ac:dyDescent="0.2">
      <c r="C30" s="1"/>
      <c r="D30" s="47"/>
    </row>
    <row r="32" spans="3:23" ht="19" x14ac:dyDescent="0.25">
      <c r="C32" s="45" t="s">
        <v>34</v>
      </c>
      <c r="D32" s="46"/>
      <c r="E32" s="46"/>
      <c r="F32" s="46"/>
    </row>
    <row r="35" spans="3:23" x14ac:dyDescent="0.2">
      <c r="C35" s="32" t="s">
        <v>17</v>
      </c>
      <c r="D35" s="2">
        <v>750</v>
      </c>
    </row>
    <row r="38" spans="3:23" x14ac:dyDescent="0.2">
      <c r="C38" s="31" t="s">
        <v>16</v>
      </c>
      <c r="D38" s="17">
        <v>1</v>
      </c>
      <c r="E38" s="17">
        <f>D38+1</f>
        <v>2</v>
      </c>
      <c r="F38" s="17">
        <f t="shared" ref="F38:M38" si="3">E38+1</f>
        <v>3</v>
      </c>
      <c r="G38" s="17">
        <f t="shared" si="3"/>
        <v>4</v>
      </c>
      <c r="H38" s="17">
        <f t="shared" si="3"/>
        <v>5</v>
      </c>
      <c r="I38" s="17">
        <f t="shared" si="3"/>
        <v>6</v>
      </c>
      <c r="J38" s="17">
        <f t="shared" si="3"/>
        <v>7</v>
      </c>
      <c r="K38" s="17">
        <f t="shared" si="3"/>
        <v>8</v>
      </c>
      <c r="L38" s="17">
        <f t="shared" si="3"/>
        <v>9</v>
      </c>
      <c r="M38" s="17">
        <f t="shared" si="3"/>
        <v>10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3:23" x14ac:dyDescent="0.2">
      <c r="C39" s="32" t="s">
        <v>18</v>
      </c>
      <c r="D39" s="29">
        <v>200</v>
      </c>
      <c r="E39" s="29">
        <f t="shared" ref="E39:M39" si="4">D39</f>
        <v>200</v>
      </c>
      <c r="F39" s="29">
        <f t="shared" si="4"/>
        <v>200</v>
      </c>
      <c r="G39" s="29">
        <f t="shared" si="4"/>
        <v>200</v>
      </c>
      <c r="H39" s="29">
        <f t="shared" si="4"/>
        <v>200</v>
      </c>
      <c r="I39" s="29">
        <f t="shared" si="4"/>
        <v>200</v>
      </c>
      <c r="J39" s="29">
        <f t="shared" si="4"/>
        <v>200</v>
      </c>
      <c r="K39" s="29">
        <f t="shared" si="4"/>
        <v>200</v>
      </c>
      <c r="L39" s="29">
        <f t="shared" si="4"/>
        <v>200</v>
      </c>
      <c r="M39" s="29">
        <f t="shared" si="4"/>
        <v>200</v>
      </c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pans="3:23" x14ac:dyDescent="0.2">
      <c r="C40" s="28"/>
    </row>
    <row r="41" spans="3:23" x14ac:dyDescent="0.2">
      <c r="C41" s="31" t="s">
        <v>3</v>
      </c>
      <c r="D41" s="52">
        <v>0.23413135449644945</v>
      </c>
    </row>
    <row r="42" spans="3:23" x14ac:dyDescent="0.2">
      <c r="C42" s="28"/>
    </row>
    <row r="43" spans="3:23" x14ac:dyDescent="0.2">
      <c r="C43" s="31" t="s">
        <v>15</v>
      </c>
      <c r="D43" s="29">
        <f>D39/(1+$D$41)^D$21</f>
        <v>162.05730392580784</v>
      </c>
      <c r="E43" s="29">
        <f t="shared" ref="E43:M43" si="5">E39/(1+$D$41)^E$21</f>
        <v>131.31284877850825</v>
      </c>
      <c r="F43" s="29">
        <f t="shared" si="5"/>
        <v>106.40103121931179</v>
      </c>
      <c r="G43" s="29">
        <f t="shared" si="5"/>
        <v>86.215321271636896</v>
      </c>
      <c r="H43" s="29">
        <f t="shared" si="5"/>
        <v>69.859112611894133</v>
      </c>
      <c r="I43" s="29">
        <f t="shared" si="5"/>
        <v>56.605897222664815</v>
      </c>
      <c r="J43" s="29">
        <f t="shared" si="5"/>
        <v>45.866995451032167</v>
      </c>
      <c r="K43" s="29">
        <f t="shared" si="5"/>
        <v>37.165408109857822</v>
      </c>
      <c r="L43" s="29">
        <f t="shared" si="5"/>
        <v>30.114629187929566</v>
      </c>
      <c r="M43" s="29">
        <f t="shared" si="5"/>
        <v>24.401478074606526</v>
      </c>
      <c r="N43" s="29"/>
      <c r="O43" s="29"/>
      <c r="P43" s="29"/>
      <c r="Q43" s="29"/>
      <c r="R43" s="29"/>
      <c r="S43" s="29"/>
      <c r="T43" s="29"/>
      <c r="U43" s="29"/>
      <c r="V43" s="29"/>
      <c r="W43" s="29"/>
    </row>
    <row r="45" spans="3:23" x14ac:dyDescent="0.2">
      <c r="C45" s="1" t="s">
        <v>4</v>
      </c>
      <c r="D45" s="30">
        <f>SUM(D43:W43)</f>
        <v>750.00002585324978</v>
      </c>
    </row>
    <row r="55" spans="3:5" x14ac:dyDescent="0.2">
      <c r="C55" s="64"/>
      <c r="D55" s="64"/>
      <c r="E55" s="64"/>
    </row>
    <row r="104" spans="12:12" x14ac:dyDescent="0.2">
      <c r="L104" s="48" t="s">
        <v>36</v>
      </c>
    </row>
    <row r="193" spans="52:52" x14ac:dyDescent="0.2">
      <c r="AZ193" s="48" t="s">
        <v>36</v>
      </c>
    </row>
    <row r="300" spans="46:46" x14ac:dyDescent="0.2">
      <c r="AT300" s="48" t="s">
        <v>36</v>
      </c>
    </row>
    <row r="477" spans="87:87" x14ac:dyDescent="0.2">
      <c r="CI477" s="48" t="s">
        <v>36</v>
      </c>
    </row>
  </sheetData>
  <mergeCells count="1">
    <mergeCell ref="C55:E55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J428"/>
  <sheetViews>
    <sheetView showGridLines="0" tabSelected="1" zoomScale="160" zoomScaleNormal="160" zoomScalePageLayoutView="160" workbookViewId="0">
      <selection activeCell="D20" sqref="D20"/>
    </sheetView>
  </sheetViews>
  <sheetFormatPr baseColWidth="10" defaultColWidth="11" defaultRowHeight="16" x14ac:dyDescent="0.2"/>
  <cols>
    <col min="1" max="1" width="7" customWidth="1"/>
    <col min="2" max="2" width="13" bestFit="1" customWidth="1"/>
    <col min="3" max="3" width="8.33203125" bestFit="1" customWidth="1"/>
    <col min="4" max="4" width="11.33203125" bestFit="1" customWidth="1"/>
    <col min="5" max="5" width="10.6640625" bestFit="1" customWidth="1"/>
    <col min="6" max="14" width="8.6640625" customWidth="1"/>
    <col min="15" max="15" width="13.5" bestFit="1" customWidth="1"/>
    <col min="16" max="16" width="13.6640625" customWidth="1"/>
    <col min="17" max="17" width="13.5" bestFit="1" customWidth="1"/>
  </cols>
  <sheetData>
    <row r="4" spans="2:15" x14ac:dyDescent="0.2">
      <c r="D4" s="17" t="s">
        <v>1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13</v>
      </c>
      <c r="N4" s="17" t="s">
        <v>14</v>
      </c>
    </row>
    <row r="5" spans="2:15" x14ac:dyDescent="0.2">
      <c r="C5" s="9" t="s">
        <v>0</v>
      </c>
      <c r="D5" s="16">
        <v>42736</v>
      </c>
      <c r="E5" s="14">
        <f>EDATE(D5,12)</f>
        <v>43101</v>
      </c>
      <c r="F5" s="15">
        <f>EDATE(E5,12)</f>
        <v>43466</v>
      </c>
      <c r="G5" s="15">
        <f t="shared" ref="G5:N5" si="0">EDATE(F5,12)</f>
        <v>43831</v>
      </c>
      <c r="H5" s="15">
        <f t="shared" si="0"/>
        <v>44197</v>
      </c>
      <c r="I5" s="15">
        <f t="shared" si="0"/>
        <v>44562</v>
      </c>
      <c r="J5" s="15">
        <f t="shared" si="0"/>
        <v>44927</v>
      </c>
      <c r="K5" s="15">
        <f t="shared" si="0"/>
        <v>45292</v>
      </c>
      <c r="L5" s="15">
        <f t="shared" si="0"/>
        <v>45658</v>
      </c>
      <c r="M5" s="15">
        <f t="shared" si="0"/>
        <v>46023</v>
      </c>
      <c r="N5" s="15">
        <f t="shared" si="0"/>
        <v>46388</v>
      </c>
      <c r="O5" s="9" t="s">
        <v>2</v>
      </c>
    </row>
    <row r="6" spans="2:15" x14ac:dyDescent="0.2">
      <c r="B6" s="28" t="s">
        <v>21</v>
      </c>
      <c r="C6" s="18">
        <f>XIRR(D6:N6,$D$5:$N$5)</f>
        <v>0.49058766961097711</v>
      </c>
      <c r="D6" s="19">
        <v>-200</v>
      </c>
      <c r="E6" s="20">
        <v>100</v>
      </c>
      <c r="F6" s="21">
        <v>100</v>
      </c>
      <c r="G6" s="21">
        <v>100</v>
      </c>
      <c r="H6" s="21">
        <v>100</v>
      </c>
      <c r="I6" s="21">
        <v>100</v>
      </c>
      <c r="J6" s="21">
        <v>100</v>
      </c>
      <c r="K6" s="21">
        <v>100</v>
      </c>
      <c r="L6" s="21">
        <v>100</v>
      </c>
      <c r="M6" s="21">
        <v>100</v>
      </c>
      <c r="N6" s="21">
        <v>100</v>
      </c>
      <c r="O6" s="19">
        <f>SUM(E6:N6)</f>
        <v>1000</v>
      </c>
    </row>
    <row r="7" spans="2:15" x14ac:dyDescent="0.2">
      <c r="B7" s="28" t="s">
        <v>22</v>
      </c>
      <c r="C7" s="11">
        <f t="shared" ref="C7:C13" si="1">XIRR(D7:N7,$D$5:$N$5)</f>
        <v>0.51038507819175705</v>
      </c>
      <c r="D7" s="6">
        <v>-200</v>
      </c>
      <c r="E7" s="7">
        <v>100</v>
      </c>
      <c r="F7" s="8">
        <v>100</v>
      </c>
      <c r="G7" s="8">
        <v>100</v>
      </c>
      <c r="H7" s="8">
        <v>200</v>
      </c>
      <c r="I7" s="8">
        <v>0</v>
      </c>
      <c r="J7" s="8">
        <v>100</v>
      </c>
      <c r="K7" s="8">
        <v>100</v>
      </c>
      <c r="L7" s="8">
        <v>100</v>
      </c>
      <c r="M7" s="8">
        <v>200</v>
      </c>
      <c r="N7" s="8">
        <v>0</v>
      </c>
      <c r="O7" s="6">
        <f t="shared" ref="O7:O15" si="2">SUM(E7:N7)</f>
        <v>1000</v>
      </c>
    </row>
    <row r="8" spans="2:15" x14ac:dyDescent="0.2">
      <c r="B8" s="28" t="s">
        <v>23</v>
      </c>
      <c r="C8" s="10">
        <f t="shared" si="1"/>
        <v>0.54094076752662668</v>
      </c>
      <c r="D8" s="3">
        <v>-200</v>
      </c>
      <c r="E8" s="12">
        <v>100</v>
      </c>
      <c r="F8" s="13">
        <v>100</v>
      </c>
      <c r="G8" s="13">
        <v>200</v>
      </c>
      <c r="H8" s="13">
        <v>100</v>
      </c>
      <c r="I8" s="13">
        <v>0</v>
      </c>
      <c r="J8" s="13">
        <v>100</v>
      </c>
      <c r="K8" s="13">
        <v>100</v>
      </c>
      <c r="L8" s="13">
        <v>200</v>
      </c>
      <c r="M8" s="13">
        <v>100</v>
      </c>
      <c r="N8" s="13">
        <v>0</v>
      </c>
      <c r="O8" s="3">
        <f t="shared" si="2"/>
        <v>1000</v>
      </c>
    </row>
    <row r="9" spans="2:15" x14ac:dyDescent="0.2">
      <c r="B9" s="28" t="s">
        <v>24</v>
      </c>
      <c r="C9" s="11">
        <f t="shared" si="1"/>
        <v>0.59145603775978095</v>
      </c>
      <c r="D9" s="6">
        <v>-200</v>
      </c>
      <c r="E9" s="7">
        <v>100</v>
      </c>
      <c r="F9" s="8">
        <v>200</v>
      </c>
      <c r="G9" s="8">
        <v>100</v>
      </c>
      <c r="H9" s="8">
        <v>100</v>
      </c>
      <c r="I9" s="8">
        <v>0</v>
      </c>
      <c r="J9" s="8">
        <v>100</v>
      </c>
      <c r="K9" s="8">
        <v>200</v>
      </c>
      <c r="L9" s="8">
        <v>100</v>
      </c>
      <c r="M9" s="8">
        <v>100</v>
      </c>
      <c r="N9" s="8">
        <v>0</v>
      </c>
      <c r="O9" s="6">
        <f t="shared" si="2"/>
        <v>1000</v>
      </c>
    </row>
    <row r="10" spans="2:15" x14ac:dyDescent="0.2">
      <c r="B10" s="28" t="s">
        <v>25</v>
      </c>
      <c r="C10" s="10">
        <f t="shared" si="1"/>
        <v>0.6891674339771271</v>
      </c>
      <c r="D10" s="3">
        <v>-200</v>
      </c>
      <c r="E10" s="4">
        <v>200</v>
      </c>
      <c r="F10" s="5">
        <v>100</v>
      </c>
      <c r="G10" s="5">
        <v>100</v>
      </c>
      <c r="H10" s="5">
        <v>100</v>
      </c>
      <c r="I10" s="5">
        <v>0</v>
      </c>
      <c r="J10" s="5">
        <v>200</v>
      </c>
      <c r="K10" s="5">
        <v>100</v>
      </c>
      <c r="L10" s="5">
        <v>100</v>
      </c>
      <c r="M10" s="5">
        <v>100</v>
      </c>
      <c r="N10" s="5">
        <v>0</v>
      </c>
      <c r="O10" s="3">
        <f t="shared" si="2"/>
        <v>1000</v>
      </c>
    </row>
    <row r="11" spans="2:15" x14ac:dyDescent="0.2">
      <c r="B11" s="28" t="s">
        <v>26</v>
      </c>
      <c r="C11" s="11">
        <f t="shared" si="1"/>
        <v>0.2668796479701997</v>
      </c>
      <c r="D11" s="6">
        <v>-200</v>
      </c>
      <c r="E11" s="7">
        <v>0</v>
      </c>
      <c r="F11" s="8">
        <v>0</v>
      </c>
      <c r="G11" s="8">
        <v>0</v>
      </c>
      <c r="H11" s="8">
        <v>0</v>
      </c>
      <c r="I11" s="8">
        <v>500</v>
      </c>
      <c r="J11" s="8">
        <v>0</v>
      </c>
      <c r="K11" s="8">
        <v>0</v>
      </c>
      <c r="L11" s="8">
        <v>0</v>
      </c>
      <c r="M11" s="8">
        <v>0</v>
      </c>
      <c r="N11" s="8">
        <v>500</v>
      </c>
      <c r="O11" s="6">
        <f t="shared" si="2"/>
        <v>1000</v>
      </c>
    </row>
    <row r="12" spans="2:15" x14ac:dyDescent="0.2">
      <c r="B12" s="28" t="s">
        <v>27</v>
      </c>
      <c r="C12" s="10">
        <f t="shared" si="1"/>
        <v>0.27953458428382871</v>
      </c>
      <c r="D12" s="3">
        <v>-200</v>
      </c>
      <c r="E12" s="4">
        <v>0</v>
      </c>
      <c r="F12" s="5">
        <v>0</v>
      </c>
      <c r="G12" s="5">
        <v>0</v>
      </c>
      <c r="H12" s="5">
        <v>0</v>
      </c>
      <c r="I12" s="5">
        <v>500</v>
      </c>
      <c r="J12" s="5">
        <v>0</v>
      </c>
      <c r="K12" s="5">
        <v>0</v>
      </c>
      <c r="L12" s="5">
        <v>0</v>
      </c>
      <c r="M12" s="5">
        <v>500</v>
      </c>
      <c r="N12" s="5">
        <v>0</v>
      </c>
      <c r="O12" s="3">
        <f t="shared" si="2"/>
        <v>1000</v>
      </c>
    </row>
    <row r="13" spans="2:15" x14ac:dyDescent="0.2">
      <c r="B13" s="28" t="s">
        <v>28</v>
      </c>
      <c r="C13" s="22">
        <f t="shared" si="1"/>
        <v>0.314174383878708</v>
      </c>
      <c r="D13" s="23">
        <v>-200</v>
      </c>
      <c r="E13" s="24">
        <v>0</v>
      </c>
      <c r="F13" s="25">
        <v>0</v>
      </c>
      <c r="G13" s="25">
        <v>0</v>
      </c>
      <c r="H13" s="25">
        <v>500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500</v>
      </c>
      <c r="O13" s="23">
        <f t="shared" si="2"/>
        <v>1000</v>
      </c>
    </row>
    <row r="15" spans="2:15" x14ac:dyDescent="0.2">
      <c r="B15" s="28" t="s">
        <v>29</v>
      </c>
      <c r="C15" s="18">
        <f>XIRR(D15:N15,$D$5:$N$5)</f>
        <v>0.86101208925247197</v>
      </c>
      <c r="D15" s="19">
        <v>-200</v>
      </c>
      <c r="E15" s="53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100000</v>
      </c>
      <c r="O15" s="55">
        <f t="shared" si="2"/>
        <v>100000</v>
      </c>
    </row>
    <row r="16" spans="2:15" x14ac:dyDescent="0.2">
      <c r="B16" s="28" t="s">
        <v>30</v>
      </c>
      <c r="C16" s="22">
        <f>XIRR(D16:N16,$D$5:$N$5)</f>
        <v>0.86108494997024532</v>
      </c>
      <c r="D16" s="23">
        <v>-200</v>
      </c>
      <c r="E16" s="56">
        <v>172.6113959190954</v>
      </c>
      <c r="F16" s="57">
        <f>E16</f>
        <v>172.6113959190954</v>
      </c>
      <c r="G16" s="57">
        <f t="shared" ref="G16:N16" si="3">F16</f>
        <v>172.6113959190954</v>
      </c>
      <c r="H16" s="57">
        <f t="shared" si="3"/>
        <v>172.6113959190954</v>
      </c>
      <c r="I16" s="57">
        <f t="shared" si="3"/>
        <v>172.6113959190954</v>
      </c>
      <c r="J16" s="57">
        <f t="shared" si="3"/>
        <v>172.6113959190954</v>
      </c>
      <c r="K16" s="57">
        <f t="shared" si="3"/>
        <v>172.6113959190954</v>
      </c>
      <c r="L16" s="57">
        <f t="shared" si="3"/>
        <v>172.6113959190954</v>
      </c>
      <c r="M16" s="57">
        <f t="shared" si="3"/>
        <v>172.6113959190954</v>
      </c>
      <c r="N16" s="57">
        <f t="shared" si="3"/>
        <v>172.6113959190954</v>
      </c>
      <c r="O16" s="58">
        <f>SUM(E16:N16)</f>
        <v>1726.1139591909543</v>
      </c>
    </row>
    <row r="22" spans="2:16" x14ac:dyDescent="0.2">
      <c r="B22" s="28" t="s">
        <v>3</v>
      </c>
      <c r="C22" s="36">
        <v>0.08</v>
      </c>
      <c r="E22" s="17" t="s">
        <v>1</v>
      </c>
      <c r="F22" s="17" t="s">
        <v>5</v>
      </c>
      <c r="G22" s="17" t="s">
        <v>6</v>
      </c>
      <c r="H22" s="17" t="s">
        <v>7</v>
      </c>
      <c r="I22" s="17" t="s">
        <v>8</v>
      </c>
      <c r="J22" s="17" t="s">
        <v>9</v>
      </c>
      <c r="K22" s="17" t="s">
        <v>10</v>
      </c>
      <c r="L22" s="17" t="s">
        <v>11</v>
      </c>
      <c r="M22" s="17" t="s">
        <v>12</v>
      </c>
      <c r="N22" s="17" t="s">
        <v>13</v>
      </c>
      <c r="O22" s="17" t="s">
        <v>14</v>
      </c>
    </row>
    <row r="23" spans="2:16" x14ac:dyDescent="0.2">
      <c r="C23" s="9" t="s">
        <v>4</v>
      </c>
      <c r="D23" s="9" t="s">
        <v>0</v>
      </c>
      <c r="E23" s="16">
        <v>41640</v>
      </c>
      <c r="F23" s="14">
        <f>EDATE(E23,12)</f>
        <v>42005</v>
      </c>
      <c r="G23" s="15">
        <f>EDATE(F23,12)</f>
        <v>42370</v>
      </c>
      <c r="H23" s="15">
        <f t="shared" ref="H23" si="4">EDATE(G23,12)</f>
        <v>42736</v>
      </c>
      <c r="I23" s="15">
        <f t="shared" ref="I23" si="5">EDATE(H23,12)</f>
        <v>43101</v>
      </c>
      <c r="J23" s="15">
        <f t="shared" ref="J23" si="6">EDATE(I23,12)</f>
        <v>43466</v>
      </c>
      <c r="K23" s="15">
        <f t="shared" ref="K23" si="7">EDATE(J23,12)</f>
        <v>43831</v>
      </c>
      <c r="L23" s="15">
        <f t="shared" ref="L23" si="8">EDATE(K23,12)</f>
        <v>44197</v>
      </c>
      <c r="M23" s="15">
        <f t="shared" ref="M23" si="9">EDATE(L23,12)</f>
        <v>44562</v>
      </c>
      <c r="N23" s="15">
        <f t="shared" ref="N23" si="10">EDATE(M23,12)</f>
        <v>44927</v>
      </c>
      <c r="O23" s="15">
        <f t="shared" ref="O23" si="11">EDATE(N23,12)</f>
        <v>45292</v>
      </c>
      <c r="P23" s="9" t="s">
        <v>2</v>
      </c>
    </row>
    <row r="24" spans="2:16" x14ac:dyDescent="0.2">
      <c r="B24" s="28" t="s">
        <v>29</v>
      </c>
      <c r="C24" s="26">
        <f>NPV(C$22,F24:O24)+E24</f>
        <v>46119.348808468414</v>
      </c>
      <c r="D24" s="18">
        <f>XIRR(E24:O24,$D$5:$N$5)</f>
        <v>0.86101208925247197</v>
      </c>
      <c r="E24" s="19">
        <v>-200</v>
      </c>
      <c r="F24" s="20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100000</v>
      </c>
      <c r="P24" s="19">
        <f t="shared" ref="P24" si="12">SUM(F24:O24)</f>
        <v>100000</v>
      </c>
    </row>
    <row r="25" spans="2:16" x14ac:dyDescent="0.2">
      <c r="B25" s="28" t="s">
        <v>30</v>
      </c>
      <c r="C25" s="27">
        <f>NPV(C$22,F25:O25)+E25</f>
        <v>958.23651700203891</v>
      </c>
      <c r="D25" s="22">
        <f>XIRR(E25:O25,$D$5:$N$5)</f>
        <v>0.86108494997024532</v>
      </c>
      <c r="E25" s="23">
        <v>-200</v>
      </c>
      <c r="F25" s="37">
        <v>172.6113959190954</v>
      </c>
      <c r="G25" s="38">
        <f>F25</f>
        <v>172.6113959190954</v>
      </c>
      <c r="H25" s="38">
        <f t="shared" ref="H25:O25" si="13">G25</f>
        <v>172.6113959190954</v>
      </c>
      <c r="I25" s="38">
        <f t="shared" si="13"/>
        <v>172.6113959190954</v>
      </c>
      <c r="J25" s="38">
        <f t="shared" si="13"/>
        <v>172.6113959190954</v>
      </c>
      <c r="K25" s="38">
        <f t="shared" si="13"/>
        <v>172.6113959190954</v>
      </c>
      <c r="L25" s="38">
        <f t="shared" si="13"/>
        <v>172.6113959190954</v>
      </c>
      <c r="M25" s="38">
        <f t="shared" si="13"/>
        <v>172.6113959190954</v>
      </c>
      <c r="N25" s="38">
        <f t="shared" si="13"/>
        <v>172.6113959190954</v>
      </c>
      <c r="O25" s="38">
        <f t="shared" si="13"/>
        <v>172.6113959190954</v>
      </c>
      <c r="P25" s="39">
        <f>SUM(F25:O25)</f>
        <v>1726.1139591909543</v>
      </c>
    </row>
    <row r="35" spans="3:5" x14ac:dyDescent="0.2">
      <c r="C35" s="64"/>
      <c r="D35" s="64"/>
      <c r="E35" s="64"/>
    </row>
    <row r="111" spans="10:10" x14ac:dyDescent="0.2">
      <c r="J111" s="48" t="s">
        <v>36</v>
      </c>
    </row>
    <row r="239" spans="59:59" x14ac:dyDescent="0.2">
      <c r="BG239" s="48" t="s">
        <v>36</v>
      </c>
    </row>
    <row r="346" spans="88:88" x14ac:dyDescent="0.2">
      <c r="CJ346" s="48" t="s">
        <v>36</v>
      </c>
    </row>
    <row r="428" spans="80:80" x14ac:dyDescent="0.2">
      <c r="CB428" s="48" t="s">
        <v>36</v>
      </c>
    </row>
  </sheetData>
  <mergeCells count="1">
    <mergeCell ref="C35:E35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S456"/>
  <sheetViews>
    <sheetView showGridLines="0" zoomScale="130" zoomScaleNormal="130" zoomScalePageLayoutView="130" workbookViewId="0">
      <selection activeCell="F21" sqref="F21"/>
    </sheetView>
  </sheetViews>
  <sheetFormatPr baseColWidth="10" defaultColWidth="11" defaultRowHeight="16" x14ac:dyDescent="0.2"/>
  <cols>
    <col min="3" max="3" width="1.33203125" customWidth="1"/>
    <col min="4" max="4" width="7.33203125" bestFit="1" customWidth="1"/>
    <col min="5" max="5" width="4.6640625" bestFit="1" customWidth="1"/>
    <col min="6" max="6" width="10.6640625" customWidth="1"/>
    <col min="7" max="16" width="9.83203125" customWidth="1"/>
    <col min="17" max="17" width="13.5" bestFit="1" customWidth="1"/>
  </cols>
  <sheetData>
    <row r="2" spans="2:17" x14ac:dyDescent="0.2">
      <c r="D2" s="36">
        <v>0.08</v>
      </c>
      <c r="F2" s="17" t="s">
        <v>1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</row>
    <row r="3" spans="2:17" x14ac:dyDescent="0.2">
      <c r="C3" s="9" t="s">
        <v>31</v>
      </c>
      <c r="D3" s="9" t="s">
        <v>4</v>
      </c>
      <c r="E3" s="9" t="s">
        <v>0</v>
      </c>
      <c r="F3" s="16">
        <v>42370</v>
      </c>
      <c r="G3" s="14">
        <f>EDATE(F3,12)</f>
        <v>42736</v>
      </c>
      <c r="H3" s="15">
        <f>EDATE(G3,12)</f>
        <v>43101</v>
      </c>
      <c r="I3" s="15">
        <f t="shared" ref="I3:P3" si="0">EDATE(H3,12)</f>
        <v>43466</v>
      </c>
      <c r="J3" s="15">
        <f t="shared" si="0"/>
        <v>43831</v>
      </c>
      <c r="K3" s="15">
        <f t="shared" si="0"/>
        <v>44197</v>
      </c>
      <c r="L3" s="15">
        <f t="shared" si="0"/>
        <v>44562</v>
      </c>
      <c r="M3" s="15">
        <f t="shared" si="0"/>
        <v>44927</v>
      </c>
      <c r="N3" s="15">
        <f t="shared" si="0"/>
        <v>45292</v>
      </c>
      <c r="O3" s="15">
        <f t="shared" si="0"/>
        <v>45658</v>
      </c>
      <c r="P3" s="15">
        <f t="shared" si="0"/>
        <v>46023</v>
      </c>
      <c r="Q3" s="9" t="s">
        <v>2</v>
      </c>
    </row>
    <row r="4" spans="2:17" x14ac:dyDescent="0.2">
      <c r="B4" s="28" t="s">
        <v>21</v>
      </c>
      <c r="C4" s="40">
        <f>SUM(G4:P4)/-F4</f>
        <v>5</v>
      </c>
      <c r="D4" s="59">
        <f>NPV($D$2,G4:P4)+F4</f>
        <v>471.00813989414416</v>
      </c>
      <c r="E4" s="18">
        <f>XIRR(F4:P4,$F$3:$P$3)</f>
        <v>0.49008597731590264</v>
      </c>
      <c r="F4" s="19">
        <v>-200</v>
      </c>
      <c r="G4" s="20">
        <v>100</v>
      </c>
      <c r="H4" s="21">
        <v>100</v>
      </c>
      <c r="I4" s="21">
        <v>100</v>
      </c>
      <c r="J4" s="21">
        <v>100</v>
      </c>
      <c r="K4" s="21">
        <v>100</v>
      </c>
      <c r="L4" s="21">
        <v>100</v>
      </c>
      <c r="M4" s="21">
        <v>100</v>
      </c>
      <c r="N4" s="21">
        <v>100</v>
      </c>
      <c r="O4" s="21">
        <v>100</v>
      </c>
      <c r="P4" s="21">
        <v>100</v>
      </c>
      <c r="Q4" s="19">
        <f>SUM(G4:P4)</f>
        <v>1000</v>
      </c>
    </row>
    <row r="5" spans="2:17" x14ac:dyDescent="0.2">
      <c r="B5" s="28" t="s">
        <v>22</v>
      </c>
      <c r="C5" s="42">
        <f t="shared" ref="C5:C14" si="1">SUM(G5:P5)/-F5</f>
        <v>5</v>
      </c>
      <c r="D5" s="60">
        <f t="shared" ref="D5:D11" si="2">NPV($D$2,G5:P5)+F5</f>
        <v>480.15835337509168</v>
      </c>
      <c r="E5" s="11">
        <f t="shared" ref="E5:E11" si="3">XIRR(F5:P5,$F$3:$P$3)</f>
        <v>0.50990241169929473</v>
      </c>
      <c r="F5" s="6">
        <v>-200</v>
      </c>
      <c r="G5" s="7">
        <v>100</v>
      </c>
      <c r="H5" s="8">
        <v>100</v>
      </c>
      <c r="I5" s="8">
        <v>100</v>
      </c>
      <c r="J5" s="8">
        <v>200</v>
      </c>
      <c r="K5" s="8">
        <v>0</v>
      </c>
      <c r="L5" s="8">
        <v>100</v>
      </c>
      <c r="M5" s="8">
        <v>100</v>
      </c>
      <c r="N5" s="8">
        <v>100</v>
      </c>
      <c r="O5" s="8">
        <v>200</v>
      </c>
      <c r="P5" s="8">
        <v>0</v>
      </c>
      <c r="Q5" s="6">
        <f t="shared" ref="Q5:Q11" si="4">SUM(G5:P5)</f>
        <v>1000</v>
      </c>
    </row>
    <row r="6" spans="2:17" x14ac:dyDescent="0.2">
      <c r="B6" s="28" t="s">
        <v>23</v>
      </c>
      <c r="C6" s="43">
        <f t="shared" si="1"/>
        <v>5</v>
      </c>
      <c r="D6" s="61">
        <f t="shared" si="2"/>
        <v>490.0405839345151</v>
      </c>
      <c r="E6" s="10">
        <f t="shared" si="3"/>
        <v>0.54033694863319426</v>
      </c>
      <c r="F6" s="3">
        <v>-200</v>
      </c>
      <c r="G6" s="12">
        <v>100</v>
      </c>
      <c r="H6" s="13">
        <v>100</v>
      </c>
      <c r="I6" s="13">
        <v>200</v>
      </c>
      <c r="J6" s="13">
        <v>100</v>
      </c>
      <c r="K6" s="13">
        <v>0</v>
      </c>
      <c r="L6" s="13">
        <v>100</v>
      </c>
      <c r="M6" s="13">
        <v>100</v>
      </c>
      <c r="N6" s="13">
        <v>200</v>
      </c>
      <c r="O6" s="13">
        <v>100</v>
      </c>
      <c r="P6" s="13">
        <v>0</v>
      </c>
      <c r="Q6" s="3">
        <f t="shared" si="4"/>
        <v>1000</v>
      </c>
    </row>
    <row r="7" spans="2:17" x14ac:dyDescent="0.2">
      <c r="B7" s="28" t="s">
        <v>24</v>
      </c>
      <c r="C7" s="42">
        <f t="shared" si="1"/>
        <v>5</v>
      </c>
      <c r="D7" s="60">
        <f t="shared" si="2"/>
        <v>500.71339293869221</v>
      </c>
      <c r="E7" s="11">
        <f t="shared" si="3"/>
        <v>0.59069176316261307</v>
      </c>
      <c r="F7" s="6">
        <v>-200</v>
      </c>
      <c r="G7" s="7">
        <v>100</v>
      </c>
      <c r="H7" s="8">
        <v>200</v>
      </c>
      <c r="I7" s="8">
        <v>100</v>
      </c>
      <c r="J7" s="8">
        <v>100</v>
      </c>
      <c r="K7" s="8">
        <v>0</v>
      </c>
      <c r="L7" s="8">
        <v>100</v>
      </c>
      <c r="M7" s="8">
        <v>200</v>
      </c>
      <c r="N7" s="8">
        <v>100</v>
      </c>
      <c r="O7" s="8">
        <v>100</v>
      </c>
      <c r="P7" s="8">
        <v>0</v>
      </c>
      <c r="Q7" s="6">
        <f t="shared" si="4"/>
        <v>1000</v>
      </c>
    </row>
    <row r="8" spans="2:17" x14ac:dyDescent="0.2">
      <c r="B8" s="28" t="s">
        <v>25</v>
      </c>
      <c r="C8" s="43">
        <f t="shared" si="1"/>
        <v>5</v>
      </c>
      <c r="D8" s="61">
        <f t="shared" si="2"/>
        <v>512.24002666320359</v>
      </c>
      <c r="E8" s="10">
        <f t="shared" si="3"/>
        <v>0.68800956606864927</v>
      </c>
      <c r="F8" s="3">
        <v>-200</v>
      </c>
      <c r="G8" s="4">
        <v>200</v>
      </c>
      <c r="H8" s="5">
        <v>100</v>
      </c>
      <c r="I8" s="5">
        <v>100</v>
      </c>
      <c r="J8" s="5">
        <v>100</v>
      </c>
      <c r="K8" s="5">
        <v>0</v>
      </c>
      <c r="L8" s="5">
        <v>200</v>
      </c>
      <c r="M8" s="5">
        <v>100</v>
      </c>
      <c r="N8" s="5">
        <v>100</v>
      </c>
      <c r="O8" s="5">
        <v>100</v>
      </c>
      <c r="P8" s="5">
        <v>0</v>
      </c>
      <c r="Q8" s="3">
        <f t="shared" si="4"/>
        <v>1000</v>
      </c>
    </row>
    <row r="9" spans="2:17" x14ac:dyDescent="0.2">
      <c r="B9" s="28" t="s">
        <v>26</v>
      </c>
      <c r="C9" s="42">
        <f t="shared" si="1"/>
        <v>5</v>
      </c>
      <c r="D9" s="60">
        <f t="shared" si="2"/>
        <v>371.88834255921847</v>
      </c>
      <c r="E9" s="11">
        <f t="shared" si="3"/>
        <v>0.26674676537513731</v>
      </c>
      <c r="F9" s="6">
        <v>-200</v>
      </c>
      <c r="G9" s="7">
        <v>0</v>
      </c>
      <c r="H9" s="8">
        <v>0</v>
      </c>
      <c r="I9" s="8">
        <v>0</v>
      </c>
      <c r="J9" s="8">
        <v>0</v>
      </c>
      <c r="K9" s="8">
        <v>500</v>
      </c>
      <c r="L9" s="8">
        <v>0</v>
      </c>
      <c r="M9" s="8">
        <v>0</v>
      </c>
      <c r="N9" s="8">
        <v>0</v>
      </c>
      <c r="O9" s="8">
        <v>0</v>
      </c>
      <c r="P9" s="8">
        <v>500</v>
      </c>
      <c r="Q9" s="6">
        <f t="shared" si="4"/>
        <v>1000</v>
      </c>
    </row>
    <row r="10" spans="2:17" x14ac:dyDescent="0.2">
      <c r="B10" s="28" t="s">
        <v>27</v>
      </c>
      <c r="C10" s="43">
        <f t="shared" si="1"/>
        <v>5</v>
      </c>
      <c r="D10" s="61">
        <f t="shared" si="2"/>
        <v>390.41608208260595</v>
      </c>
      <c r="E10" s="10">
        <f t="shared" si="3"/>
        <v>0.27939276099205024</v>
      </c>
      <c r="F10" s="3">
        <v>-200</v>
      </c>
      <c r="G10" s="4">
        <v>0</v>
      </c>
      <c r="H10" s="5">
        <v>0</v>
      </c>
      <c r="I10" s="5">
        <v>0</v>
      </c>
      <c r="J10" s="5">
        <v>0</v>
      </c>
      <c r="K10" s="5">
        <v>500</v>
      </c>
      <c r="L10" s="5">
        <v>0</v>
      </c>
      <c r="M10" s="5">
        <v>0</v>
      </c>
      <c r="N10" s="5">
        <v>0</v>
      </c>
      <c r="O10" s="5">
        <v>500</v>
      </c>
      <c r="P10" s="5">
        <v>0</v>
      </c>
      <c r="Q10" s="3">
        <f t="shared" si="4"/>
        <v>1000</v>
      </c>
    </row>
    <row r="11" spans="2:17" x14ac:dyDescent="0.2">
      <c r="B11" s="28" t="s">
        <v>28</v>
      </c>
      <c r="C11" s="41">
        <f t="shared" si="1"/>
        <v>5</v>
      </c>
      <c r="D11" s="62">
        <f t="shared" si="2"/>
        <v>399.11167044056867</v>
      </c>
      <c r="E11" s="22">
        <f t="shared" si="3"/>
        <v>0.31414228081703199</v>
      </c>
      <c r="F11" s="23">
        <v>-200</v>
      </c>
      <c r="G11" s="24">
        <v>0</v>
      </c>
      <c r="H11" s="25">
        <v>0</v>
      </c>
      <c r="I11" s="25">
        <v>0</v>
      </c>
      <c r="J11" s="25">
        <v>500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500</v>
      </c>
      <c r="Q11" s="23">
        <f t="shared" si="4"/>
        <v>1000</v>
      </c>
    </row>
    <row r="12" spans="2:17" x14ac:dyDescent="0.2">
      <c r="C12" s="44"/>
      <c r="D12" s="63"/>
    </row>
    <row r="13" spans="2:17" ht="4" customHeight="1" x14ac:dyDescent="0.2">
      <c r="B13" s="28" t="s">
        <v>29</v>
      </c>
      <c r="C13" s="40">
        <f t="shared" si="1"/>
        <v>500</v>
      </c>
      <c r="D13" s="59">
        <f t="shared" ref="D13:D14" si="5">NPV($D$2,G13:P13)+F13</f>
        <v>46119.348808468414</v>
      </c>
      <c r="E13" s="18">
        <f>XIRR(F13:P13,$F$3:$P$3)</f>
        <v>0.86069568395614637</v>
      </c>
      <c r="F13" s="19">
        <v>-200</v>
      </c>
      <c r="G13" s="20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100000</v>
      </c>
      <c r="Q13" s="19">
        <f>SUM(G13:P13)</f>
        <v>100000</v>
      </c>
    </row>
    <row r="14" spans="2:17" ht="4" customHeight="1" x14ac:dyDescent="0.2">
      <c r="B14" s="28" t="s">
        <v>30</v>
      </c>
      <c r="C14" s="41">
        <f t="shared" si="1"/>
        <v>8.6305697959547718</v>
      </c>
      <c r="D14" s="62">
        <f t="shared" si="5"/>
        <v>958.23651700203891</v>
      </c>
      <c r="E14" s="22">
        <f>XIRR(F14:P14,$F$3:$P$3)</f>
        <v>0.85972348451614367</v>
      </c>
      <c r="F14" s="23">
        <v>-200</v>
      </c>
      <c r="G14" s="37">
        <v>172.6113959190954</v>
      </c>
      <c r="H14" s="38">
        <f>G14</f>
        <v>172.6113959190954</v>
      </c>
      <c r="I14" s="38">
        <f t="shared" ref="I14:P14" si="6">H14</f>
        <v>172.6113959190954</v>
      </c>
      <c r="J14" s="38">
        <f t="shared" si="6"/>
        <v>172.6113959190954</v>
      </c>
      <c r="K14" s="38">
        <f t="shared" si="6"/>
        <v>172.6113959190954</v>
      </c>
      <c r="L14" s="38">
        <f t="shared" si="6"/>
        <v>172.6113959190954</v>
      </c>
      <c r="M14" s="38">
        <f t="shared" si="6"/>
        <v>172.6113959190954</v>
      </c>
      <c r="N14" s="38">
        <f t="shared" si="6"/>
        <v>172.6113959190954</v>
      </c>
      <c r="O14" s="38">
        <f t="shared" si="6"/>
        <v>172.6113959190954</v>
      </c>
      <c r="P14" s="38">
        <f t="shared" si="6"/>
        <v>172.6113959190954</v>
      </c>
      <c r="Q14" s="39">
        <f>SUM(G14:P14)</f>
        <v>1726.1139591909543</v>
      </c>
    </row>
    <row r="20" spans="3:4" x14ac:dyDescent="0.2">
      <c r="C20" s="64"/>
      <c r="D20" s="64"/>
    </row>
    <row r="62" spans="10:10" x14ac:dyDescent="0.2">
      <c r="J62" s="48" t="s">
        <v>36</v>
      </c>
    </row>
    <row r="174" spans="47:47" x14ac:dyDescent="0.2">
      <c r="AU174" s="48" t="s">
        <v>36</v>
      </c>
    </row>
    <row r="252" spans="71:71" x14ac:dyDescent="0.2">
      <c r="BS252" s="48" t="s">
        <v>36</v>
      </c>
    </row>
    <row r="456" spans="64:64" x14ac:dyDescent="0.2">
      <c r="BL456" s="48" t="s">
        <v>36</v>
      </c>
    </row>
  </sheetData>
  <mergeCells count="1">
    <mergeCell ref="C20:D20"/>
  </mergeCells>
  <conditionalFormatting sqref="D4:D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C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4"/>
  <sheetViews>
    <sheetView workbookViewId="0">
      <selection sqref="A1:D1"/>
    </sheetView>
  </sheetViews>
  <sheetFormatPr baseColWidth="10" defaultColWidth="8.83203125" defaultRowHeight="16" x14ac:dyDescent="0.2"/>
  <sheetData>
    <row r="1" spans="1:4" x14ac:dyDescent="0.2">
      <c r="A1" s="65" t="s">
        <v>35</v>
      </c>
      <c r="B1" s="65"/>
      <c r="C1" s="65"/>
      <c r="D1" s="65"/>
    </row>
    <row r="93" spans="11:11" x14ac:dyDescent="0.2">
      <c r="K93" s="48" t="s">
        <v>36</v>
      </c>
    </row>
    <row r="213" spans="66:66" x14ac:dyDescent="0.2">
      <c r="BN213" s="48" t="s">
        <v>36</v>
      </c>
    </row>
    <row r="336" spans="60:60" x14ac:dyDescent="0.2">
      <c r="BH336" s="48" t="s">
        <v>36</v>
      </c>
    </row>
    <row r="644" spans="60:60" x14ac:dyDescent="0.2">
      <c r="BH644" s="48" t="s">
        <v>36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NPV</vt:lpstr>
      <vt:lpstr>IRR</vt:lpstr>
      <vt:lpstr>Comparisons</vt:lpstr>
      <vt:lpstr>Copyright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CLV Mobile</dc:creator>
  <cp:lastModifiedBy>Symon He</cp:lastModifiedBy>
  <dcterms:created xsi:type="dcterms:W3CDTF">2014-03-13T13:59:37Z</dcterms:created>
  <dcterms:modified xsi:type="dcterms:W3CDTF">2018-04-20T14:30:33Z</dcterms:modified>
</cp:coreProperties>
</file>